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C. CONTABILIDAD\Desktop\TRANSPARENCIA\ABRIL\"/>
    </mc:Choice>
  </mc:AlternateContent>
  <bookViews>
    <workbookView xWindow="0" yWindow="0" windowWidth="23040" windowHeight="7755"/>
  </bookViews>
  <sheets>
    <sheet name="Hoja1" sheetId="4" r:id="rId1"/>
    <sheet name="P3 Ejecucion " sheetId="3" state="hidden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3" i="4" l="1"/>
  <c r="F10" i="4" s="1"/>
  <c r="F84" i="4" l="1"/>
  <c r="K17" i="4"/>
  <c r="K27" i="4"/>
  <c r="K53" i="4"/>
  <c r="K10" i="4" l="1"/>
  <c r="K84" i="4"/>
  <c r="J11" i="4"/>
  <c r="D53" i="4"/>
  <c r="J53" i="4"/>
  <c r="J27" i="4"/>
  <c r="I27" i="4" l="1"/>
  <c r="I11" i="4"/>
  <c r="G11" i="4" l="1"/>
  <c r="D34" i="4" l="1"/>
  <c r="D31" i="4"/>
  <c r="D28" i="4"/>
  <c r="D24" i="4"/>
  <c r="D20" i="4"/>
  <c r="D18" i="4"/>
  <c r="D13" i="4"/>
  <c r="D12" i="4"/>
  <c r="D11" i="4" l="1"/>
  <c r="R53" i="4"/>
  <c r="R63" i="4"/>
  <c r="S36" i="4"/>
  <c r="S34" i="4"/>
  <c r="S33" i="4"/>
  <c r="S31" i="4"/>
  <c r="S32" i="4"/>
  <c r="S28" i="4"/>
  <c r="R10" i="4"/>
  <c r="O17" i="4" l="1"/>
  <c r="N11" i="4" l="1"/>
  <c r="L11" i="4" l="1"/>
  <c r="Q84" i="4" l="1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S62" i="4"/>
  <c r="S60" i="4"/>
  <c r="S59" i="4"/>
  <c r="S58" i="4"/>
  <c r="S57" i="4"/>
  <c r="S56" i="4"/>
  <c r="S54" i="4"/>
  <c r="Q53" i="4"/>
  <c r="P53" i="4"/>
  <c r="O53" i="4"/>
  <c r="N53" i="4"/>
  <c r="M53" i="4"/>
  <c r="L53" i="4"/>
  <c r="I53" i="4"/>
  <c r="H53" i="4"/>
  <c r="G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5" i="4"/>
  <c r="S30" i="4"/>
  <c r="S29" i="4"/>
  <c r="R27" i="4"/>
  <c r="Q27" i="4"/>
  <c r="P27" i="4"/>
  <c r="O27" i="4"/>
  <c r="N27" i="4"/>
  <c r="M27" i="4"/>
  <c r="L27" i="4"/>
  <c r="H27" i="4"/>
  <c r="G27" i="4"/>
  <c r="F27" i="4"/>
  <c r="E27" i="4"/>
  <c r="D27" i="4"/>
  <c r="S26" i="4"/>
  <c r="S25" i="4"/>
  <c r="S24" i="4"/>
  <c r="S23" i="4"/>
  <c r="S22" i="4"/>
  <c r="S21" i="4"/>
  <c r="S20" i="4"/>
  <c r="D17" i="4"/>
  <c r="S19" i="4"/>
  <c r="J17" i="4"/>
  <c r="J10" i="4" s="1"/>
  <c r="I17" i="4"/>
  <c r="R17" i="4"/>
  <c r="Q17" i="4"/>
  <c r="P17" i="4"/>
  <c r="N17" i="4"/>
  <c r="M17" i="4"/>
  <c r="L17" i="4"/>
  <c r="H17" i="4"/>
  <c r="G17" i="4"/>
  <c r="F17" i="4"/>
  <c r="E17" i="4"/>
  <c r="S16" i="4"/>
  <c r="S15" i="4"/>
  <c r="S14" i="4"/>
  <c r="H11" i="4"/>
  <c r="S12" i="4"/>
  <c r="K11" i="4"/>
  <c r="F11" i="4"/>
  <c r="E11" i="4"/>
  <c r="G10" i="4" l="1"/>
  <c r="G84" i="4" s="1"/>
  <c r="H10" i="4"/>
  <c r="H84" i="4"/>
  <c r="L10" i="4"/>
  <c r="L84" i="4"/>
  <c r="I84" i="4"/>
  <c r="I10" i="4"/>
  <c r="D10" i="4"/>
  <c r="D84" i="4" s="1"/>
  <c r="R84" i="4"/>
  <c r="O84" i="4"/>
  <c r="P10" i="4"/>
  <c r="P84" i="4" s="1"/>
  <c r="S63" i="4"/>
  <c r="N10" i="4"/>
  <c r="N84" i="4" s="1"/>
  <c r="S13" i="4"/>
  <c r="S11" i="4"/>
  <c r="E10" i="4"/>
  <c r="E84" i="4" s="1"/>
  <c r="S18" i="4"/>
  <c r="S53" i="4"/>
  <c r="M84" i="4"/>
  <c r="M10" i="4"/>
  <c r="S17" i="4"/>
  <c r="J84" i="4" l="1"/>
  <c r="S27" i="4"/>
  <c r="S10" i="4" l="1"/>
  <c r="S84" i="4" s="1"/>
</calcChain>
</file>

<file path=xl/sharedStrings.xml><?xml version="1.0" encoding="utf-8"?>
<sst xmlns="http://schemas.openxmlformats.org/spreadsheetml/2006/main" count="205" uniqueCount="113">
  <si>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</si>
  <si>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</si>
  <si>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</si>
  <si>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</si>
  <si>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</si>
  <si>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</si>
  <si>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</si>
  <si>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</si>
  <si>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</si>
  <si>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</si>
  <si>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</si>
  <si>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</si>
  <si>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</si>
  <si>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</si>
  <si>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</si>
  <si>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</si>
  <si>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</si>
  <si>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</si>
  <si>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</si>
  <si>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</si>
  <si>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</si>
  <si>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</si>
  <si>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</si>
  <si>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</si>
  <si>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</si>
  <si>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</si>
  <si>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</si>
  <si>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</si>
  <si>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</si>
  <si>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</si>
  <si>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</si>
  <si>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</si>
  <si>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</si>
  <si>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</si>
  <si>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</si>
  <si>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</si>
  <si>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</si>
  <si>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</si>
  <si>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</si>
  <si>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</si>
  <si>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</si>
  <si>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</si>
  <si>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</si>
  <si>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</si>
  <si>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</si>
  <si>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</si>
  <si>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</si>
  <si>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</si>
  <si>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</si>
  <si>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</si>
  <si>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</si>
  <si>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</si>
  <si>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</si>
  <si>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</si>
  <si>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</si>
  <si>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</si>
  <si>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</si>
  <si>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</si>
  <si>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</si>
  <si>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</si>
  <si>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</si>
  <si>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</si>
  <si>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</si>
  <si>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</si>
  <si>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</si>
  <si>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</si>
  <si>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</si>
  <si>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</si>
  <si>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</si>
  <si>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</si>
  <si>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</si>
  <si>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</si>
  <si>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</si>
  <si>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</si>
  <si>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</si>
  <si>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</si>
  <si>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</si>
  <si>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</si>
  <si>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</si>
  <si>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</si>
  <si>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</si>
  <si>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</si>
  <si>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</si>
  <si>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</si>
  <si>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</si>
  <si>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</si>
  <si>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</si>
  <si>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</si>
  <si>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</si>
  <si>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</si>
  <si>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</si>
  <si>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</si>
  <si>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</si>
  <si>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</si>
  <si>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Servicio Regional de Salud Metropolitano</t>
  </si>
  <si>
    <t>Division administrativa financiera</t>
  </si>
  <si>
    <t xml:space="preserve"> Servicio Nacional de Salud</t>
  </si>
  <si>
    <t xml:space="preserve">                                                                                                                         </t>
  </si>
  <si>
    <t>Fuente: Sistema de información de la Gestion Finaciera (SIGEF)</t>
  </si>
  <si>
    <t xml:space="preserve"> </t>
  </si>
  <si>
    <t>.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</si>
  <si>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</si>
  <si>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</si>
  <si>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</si>
  <si>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MATERNO DRA. EVANGELINA RODRIGUEZ</t>
  </si>
  <si>
    <t>Presupuesto Aprobado</t>
  </si>
  <si>
    <t>Presupuesto Modificado</t>
  </si>
  <si>
    <t xml:space="preserve">Gasto devengado </t>
  </si>
  <si>
    <t xml:space="preserve">                     Preparado por: </t>
  </si>
  <si>
    <t xml:space="preserve">  Departamento de contabilidad </t>
  </si>
  <si>
    <t xml:space="preserve">    Revisaso por: Lic.Migdalia Vasquez</t>
  </si>
  <si>
    <t xml:space="preserve">HMDER.3.1.1.2.05 Reportar la ejecucion presupuestaria consolidada de ingresos y egresos, proveniente de  las diferentes fuentes de financiamiento              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</si>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</sst>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43" fontId="3" fillId="0" borderId="0" xfId="1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43" fontId="2" fillId="4" borderId="1" xfId="0" applyNumberFormat="1" applyFont="1" applyFill="1" applyBorder="1"/>
    <xf numFmtId="43" fontId="0" fillId="0" borderId="0" xfId="0" applyNumberFormat="1" applyFont="1" applyAlignment="1">
      <alignment vertical="center" wrapText="1"/>
    </xf>
    <xf numFmtId="0" fontId="3" fillId="0" borderId="0" xfId="0" applyFont="1" applyAlignment="1"/>
    <xf numFmtId="4" fontId="2" fillId="4" borderId="3" xfId="0" applyNumberFormat="1" applyFont="1" applyFill="1" applyBorder="1" applyAlignment="1">
      <alignment horizontal="center"/>
    </xf>
    <xf numFmtId="4" fontId="2" fillId="4" borderId="7" xfId="0" applyNumberFormat="1" applyFont="1" applyFill="1" applyBorder="1" applyAlignment="1">
      <alignment horizontal="center"/>
    </xf>
    <xf numFmtId="4" fontId="2" fillId="4" borderId="10" xfId="0" applyNumberFormat="1" applyFont="1" applyFill="1" applyBorder="1" applyAlignment="1">
      <alignment horizontal="center"/>
    </xf>
    <xf numFmtId="4" fontId="2" fillId="4" borderId="11" xfId="0" applyNumberFormat="1" applyFont="1" applyFill="1" applyBorder="1" applyAlignment="1">
      <alignment horizontal="center"/>
    </xf>
    <xf numFmtId="4" fontId="3" fillId="0" borderId="1" xfId="0" applyNumberFormat="1" applyFont="1" applyBorder="1"/>
    <xf numFmtId="4" fontId="3" fillId="0" borderId="1" xfId="1" applyNumberFormat="1" applyFont="1" applyBorder="1"/>
    <xf numFmtId="4" fontId="3" fillId="0" borderId="0" xfId="1" applyNumberFormat="1" applyFont="1"/>
    <xf numFmtId="4" fontId="0" fillId="0" borderId="0" xfId="1" applyNumberFormat="1" applyFont="1"/>
    <xf numFmtId="4" fontId="3" fillId="0" borderId="0" xfId="1" applyNumberFormat="1" applyFont="1" applyBorder="1"/>
    <xf numFmtId="4" fontId="0" fillId="0" borderId="0" xfId="1" applyNumberFormat="1" applyFont="1" applyBorder="1"/>
    <xf numFmtId="4" fontId="0" fillId="0" borderId="6" xfId="1" applyNumberFormat="1" applyFont="1" applyBorder="1"/>
    <xf numFmtId="4" fontId="0" fillId="3" borderId="0" xfId="1" applyNumberFormat="1" applyFont="1" applyFill="1" applyBorder="1"/>
    <xf numFmtId="4" fontId="0" fillId="0" borderId="0" xfId="1" applyNumberFormat="1" applyFont="1" applyFill="1" applyBorder="1"/>
    <xf numFmtId="4" fontId="2" fillId="4" borderId="1" xfId="0" applyNumberFormat="1" applyFont="1" applyFill="1" applyBorder="1"/>
    <xf numFmtId="4" fontId="3" fillId="0" borderId="12" xfId="0" applyNumberFormat="1" applyFont="1" applyBorder="1" applyAlignment="1"/>
    <xf numFmtId="43" fontId="0" fillId="0" borderId="0" xfId="0" applyNumberFormat="1" applyFont="1" applyFill="1" applyAlignment="1">
      <alignment vertical="center" wrapText="1"/>
    </xf>
    <xf numFmtId="43" fontId="0" fillId="0" borderId="0" xfId="1" applyFont="1" applyFill="1"/>
    <xf numFmtId="4" fontId="0" fillId="0" borderId="0" xfId="1" applyNumberFormat="1" applyFont="1" applyFill="1"/>
    <xf numFmtId="0" fontId="8" fillId="0" borderId="4" xfId="0" applyFont="1" applyBorder="1" applyAlignment="1">
      <alignment vertical="center" wrapText="1" readingOrder="1"/>
    </xf>
    <xf numFmtId="4" fontId="8" fillId="0" borderId="0" xfId="0" applyNumberFormat="1" applyFont="1" applyAlignment="1">
      <alignment vertical="center" wrapText="1" readingOrder="1"/>
    </xf>
    <xf numFmtId="4" fontId="0" fillId="0" borderId="0" xfId="0" applyNumberFormat="1" applyFont="1"/>
    <xf numFmtId="0" fontId="0" fillId="0" borderId="0" xfId="0" applyFont="1"/>
    <xf numFmtId="0" fontId="8" fillId="0" borderId="4" xfId="0" applyFont="1" applyBorder="1" applyAlignment="1">
      <alignment vertical="top" wrapText="1" readingOrder="1"/>
    </xf>
    <xf numFmtId="4" fontId="8" fillId="0" borderId="0" xfId="0" applyNumberFormat="1" applyFont="1" applyAlignment="1">
      <alignment vertical="top" wrapText="1" readingOrder="1"/>
    </xf>
    <xf numFmtId="0" fontId="0" fillId="0" borderId="4" xfId="0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8" fillId="0" borderId="0" xfId="0" applyFont="1" applyAlignment="1">
      <alignment vertical="top" wrapText="1" readingOrder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164" fontId="0" fillId="0" borderId="0" xfId="0" applyNumberFormat="1" applyFont="1"/>
    <xf numFmtId="4" fontId="0" fillId="0" borderId="9" xfId="0" applyNumberFormat="1" applyFont="1" applyBorder="1"/>
    <xf numFmtId="4" fontId="0" fillId="0" borderId="0" xfId="0" applyNumberFormat="1" applyFont="1" applyFill="1"/>
    <xf numFmtId="43" fontId="0" fillId="0" borderId="0" xfId="0" applyNumberFormat="1" applyFont="1"/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0" fontId="3" fillId="0" borderId="0" xfId="0" applyFont="1" applyBorder="1" applyAlignment="1"/>
    <xf numFmtId="4" fontId="0" fillId="0" borderId="0" xfId="0" applyNumberFormat="1" applyFont="1" applyBorder="1"/>
    <xf numFmtId="0" fontId="0" fillId="0" borderId="0" xfId="0" applyFont="1" applyBorder="1" applyAlignment="1">
      <alignment wrapText="1"/>
    </xf>
    <xf numFmtId="43" fontId="0" fillId="0" borderId="0" xfId="1" applyFont="1" applyBorder="1"/>
    <xf numFmtId="0" fontId="0" fillId="0" borderId="0" xfId="0" applyFont="1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4" fontId="8" fillId="0" borderId="0" xfId="0" applyNumberFormat="1" applyFont="1" applyAlignment="1">
      <alignment horizontal="center" vertical="center" wrapText="1" readingOrder="1"/>
    </xf>
    <xf numFmtId="4" fontId="3" fillId="0" borderId="0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15" xfId="1" applyFont="1" applyFill="1" applyBorder="1" applyAlignment="1">
      <alignment horizontal="center" vertical="center" wrapText="1"/>
    </xf>
    <xf numFmtId="4" fontId="2" fillId="4" borderId="14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4" fontId="2" fillId="4" borderId="13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0" fontId="0" fillId="0" borderId="16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16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53586</xdr:colOff>
      <xdr:row>0</xdr:row>
      <xdr:rowOff>61021</xdr:rowOff>
    </xdr:from>
    <xdr:to>
      <xdr:col>2</xdr:col>
      <xdr:colOff>3248025</xdr:colOff>
      <xdr:row>3</xdr:row>
      <xdr:rowOff>12712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61" y="61021"/>
          <a:ext cx="3194439" cy="837516"/>
        </a:xfrm>
        <a:prstGeom prst="rect">
          <a:avLst/>
        </a:prstGeom>
      </xdr:spPr>
    </xdr:pic>
    <xdr:clientData/>
  </xdr:twoCellAnchor>
  <xdr:twoCellAnchor editAs="oneCell">
    <xdr:from>
      <xdr:col>18</xdr:col>
      <xdr:colOff>19050</xdr:colOff>
      <xdr:row>0</xdr:row>
      <xdr:rowOff>95250</xdr:rowOff>
    </xdr:from>
    <xdr:to>
      <xdr:col>18</xdr:col>
      <xdr:colOff>1428750</xdr:colOff>
      <xdr:row>4</xdr:row>
      <xdr:rowOff>19050</xdr:rowOff>
    </xdr:to>
    <xdr:pic>
      <xdr:nvPicPr>
        <xdr:cNvPr id="6" name="Imagen 5" descr="C:\Users\ENC. CONTABILIDAD\Downloads\HORIZONTAL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95250"/>
          <a:ext cx="1409700" cy="1009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C.%20CONTABILIDAD/Desktop/A&#209;O%20CONTABLE%202025/HMDER%20POA%202025%20CE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PPNE2"/>
      <sheetName val="Sheet1"/>
      <sheetName val="PPNE2.1"/>
      <sheetName val="PPNE3"/>
      <sheetName val="PPNE4"/>
      <sheetName val="PPNE5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G20">
            <v>0</v>
          </cell>
          <cell r="H20">
            <v>50029962.281930879</v>
          </cell>
        </row>
        <row r="30">
          <cell r="H30">
            <v>28593236.740772307</v>
          </cell>
        </row>
        <row r="68">
          <cell r="G68">
            <v>70374.795991967811</v>
          </cell>
          <cell r="H68">
            <v>1285452.3247722783</v>
          </cell>
        </row>
        <row r="87">
          <cell r="G87">
            <v>0</v>
          </cell>
          <cell r="H87">
            <v>285530.70446803817</v>
          </cell>
        </row>
        <row r="127">
          <cell r="H127">
            <v>6376852.3997861864</v>
          </cell>
        </row>
        <row r="171">
          <cell r="G171">
            <v>13991004.518920008</v>
          </cell>
          <cell r="H171">
            <v>5996144.7938426612</v>
          </cell>
        </row>
        <row r="197">
          <cell r="H197">
            <v>30405891.528267354</v>
          </cell>
        </row>
        <row r="224">
          <cell r="G224">
            <v>23230902.569439217</v>
          </cell>
          <cell r="H224">
            <v>1193664.8089406847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8"/>
  <sheetViews>
    <sheetView tabSelected="1" topLeftCell="B1" workbookViewId="0">
      <selection activeCell="U8" sqref="U8"/>
    </sheetView>
  </sheetViews>
  <sheetFormatPr baseColWidth="10" defaultColWidth="11.42578125" defaultRowHeight="15" x14ac:dyDescent="0.25"/>
  <cols>
    <col min="1" max="1" width="1.7109375" style="45" hidden="1" customWidth="1"/>
    <col min="2" max="2" width="2.7109375" style="45" customWidth="1"/>
    <col min="3" max="3" width="65.85546875" style="51" customWidth="1"/>
    <col min="4" max="4" width="20.5703125" style="15" customWidth="1"/>
    <col min="5" max="5" width="24.85546875" style="45" customWidth="1"/>
    <col min="6" max="6" width="0.140625" style="44" customWidth="1"/>
    <col min="7" max="7" width="0.140625" style="44" hidden="1" customWidth="1"/>
    <col min="8" max="8" width="17.7109375" style="44" hidden="1" customWidth="1"/>
    <col min="9" max="9" width="19.85546875" style="44" customWidth="1"/>
    <col min="10" max="11" width="0.140625" style="44" hidden="1" customWidth="1"/>
    <col min="12" max="12" width="5" style="44" hidden="1" customWidth="1"/>
    <col min="13" max="13" width="7.5703125" style="44" hidden="1" customWidth="1"/>
    <col min="14" max="14" width="0.140625" style="44" hidden="1" customWidth="1"/>
    <col min="15" max="15" width="7.28515625" style="44" hidden="1" customWidth="1"/>
    <col min="16" max="16" width="7.85546875" style="44" hidden="1" customWidth="1"/>
    <col min="17" max="17" width="0.140625" style="44" hidden="1" customWidth="1"/>
    <col min="18" max="18" width="14.28515625" style="44" hidden="1" customWidth="1"/>
    <col min="19" max="19" width="22" style="44" customWidth="1"/>
    <col min="20" max="20" width="12" style="44" customWidth="1"/>
    <col min="21" max="21" width="12.5703125" style="44" bestFit="1" customWidth="1"/>
    <col min="22" max="22" width="13.85546875" style="45" bestFit="1" customWidth="1"/>
    <col min="23" max="23" width="11.42578125" style="45"/>
    <col min="24" max="24" width="13.140625" style="45" bestFit="1" customWidth="1"/>
    <col min="25" max="16384" width="11.42578125" style="45"/>
  </cols>
  <sheetData>
    <row r="1" spans="3:27" ht="27" customHeight="1" x14ac:dyDescent="0.25">
      <c r="C1" s="42"/>
      <c r="D1" s="77" t="s">
        <v>96</v>
      </c>
      <c r="E1" s="77"/>
      <c r="F1" s="77"/>
      <c r="G1" s="77"/>
      <c r="H1" s="77"/>
      <c r="I1" s="77"/>
      <c r="J1" s="77"/>
      <c r="K1" s="77"/>
      <c r="L1" s="77"/>
      <c r="M1" s="77"/>
      <c r="N1" s="43"/>
      <c r="O1" s="43"/>
      <c r="P1" s="43"/>
      <c r="Q1" s="43"/>
      <c r="R1" s="43"/>
      <c r="S1" s="67"/>
    </row>
    <row r="2" spans="3:27" ht="27.75" customHeight="1" x14ac:dyDescent="0.25">
      <c r="C2" s="46" t="s">
        <v>97</v>
      </c>
      <c r="D2" s="78" t="s">
        <v>94</v>
      </c>
      <c r="E2" s="78"/>
      <c r="F2" s="78"/>
      <c r="G2" s="78"/>
      <c r="H2" s="78"/>
      <c r="I2" s="78"/>
      <c r="J2" s="78"/>
      <c r="K2" s="78"/>
      <c r="L2" s="78"/>
      <c r="M2" s="78"/>
      <c r="N2" s="47"/>
      <c r="O2" s="47"/>
      <c r="P2" s="47"/>
      <c r="Q2" s="47"/>
      <c r="R2" s="47"/>
      <c r="S2" s="67"/>
    </row>
    <row r="3" spans="3:27" x14ac:dyDescent="0.25">
      <c r="C3" s="48"/>
      <c r="D3" s="79" t="s">
        <v>112</v>
      </c>
      <c r="E3" s="79"/>
      <c r="F3" s="79"/>
      <c r="G3" s="79"/>
      <c r="H3" s="79"/>
      <c r="I3" s="79"/>
      <c r="J3" s="79"/>
      <c r="K3" s="79"/>
      <c r="L3" s="79"/>
      <c r="M3" s="79"/>
      <c r="N3" s="49"/>
      <c r="O3" s="49"/>
      <c r="P3" s="49"/>
      <c r="Q3" s="49"/>
      <c r="R3" s="49"/>
      <c r="S3" s="67"/>
    </row>
    <row r="4" spans="3:27" ht="15.75" customHeight="1" x14ac:dyDescent="0.25">
      <c r="C4" s="46"/>
      <c r="D4" s="80" t="s">
        <v>93</v>
      </c>
      <c r="E4" s="80"/>
      <c r="F4" s="80"/>
      <c r="G4" s="80"/>
      <c r="H4" s="80"/>
      <c r="I4" s="80"/>
      <c r="J4" s="80"/>
      <c r="K4" s="80"/>
      <c r="L4" s="80"/>
      <c r="M4" s="80"/>
      <c r="N4" s="47"/>
      <c r="O4" s="47"/>
      <c r="P4" s="47"/>
      <c r="Q4" s="47"/>
      <c r="R4" s="47"/>
      <c r="S4" s="67"/>
      <c r="T4" s="47"/>
      <c r="U4" s="47"/>
      <c r="V4" s="50"/>
      <c r="W4" s="50"/>
      <c r="X4" s="50"/>
      <c r="Y4" s="50"/>
      <c r="Z4" s="50"/>
      <c r="AA4" s="50"/>
    </row>
    <row r="5" spans="3:27" ht="15.75" customHeight="1" x14ac:dyDescent="0.25">
      <c r="C5" s="50"/>
      <c r="D5" s="80" t="s">
        <v>79</v>
      </c>
      <c r="E5" s="80"/>
      <c r="F5" s="80"/>
      <c r="G5" s="80"/>
      <c r="H5" s="80"/>
      <c r="I5" s="80"/>
      <c r="J5" s="80"/>
      <c r="K5" s="80"/>
      <c r="L5" s="80"/>
      <c r="M5" s="80"/>
      <c r="N5" s="47"/>
      <c r="O5" s="47"/>
      <c r="P5" s="47"/>
      <c r="Q5" s="47"/>
      <c r="R5" s="47"/>
      <c r="S5" s="47"/>
    </row>
    <row r="6" spans="3:27" ht="20.25" customHeight="1" x14ac:dyDescent="0.25">
      <c r="C6" s="68" t="s">
        <v>104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38"/>
      <c r="P6" s="38"/>
      <c r="Q6" s="38"/>
      <c r="R6" s="38"/>
      <c r="S6" s="38"/>
    </row>
    <row r="7" spans="3:27" ht="26.45" customHeight="1" x14ac:dyDescent="0.25">
      <c r="C7" s="76" t="s">
        <v>111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</row>
    <row r="8" spans="3:27" ht="25.5" customHeight="1" x14ac:dyDescent="0.25">
      <c r="C8" s="69" t="s">
        <v>66</v>
      </c>
      <c r="D8" s="70" t="s">
        <v>105</v>
      </c>
      <c r="E8" s="70" t="s">
        <v>106</v>
      </c>
      <c r="F8" s="72" t="s">
        <v>107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4"/>
      <c r="S8" s="75"/>
    </row>
    <row r="9" spans="3:27" ht="12" customHeight="1" x14ac:dyDescent="0.25">
      <c r="C9" s="69"/>
      <c r="D9" s="71"/>
      <c r="E9" s="71"/>
      <c r="F9" s="24" t="s">
        <v>81</v>
      </c>
      <c r="G9" s="24" t="s">
        <v>82</v>
      </c>
      <c r="H9" s="24" t="s">
        <v>83</v>
      </c>
      <c r="I9" s="24" t="s">
        <v>84</v>
      </c>
      <c r="J9" s="25" t="s">
        <v>85</v>
      </c>
      <c r="K9" s="24" t="s">
        <v>86</v>
      </c>
      <c r="L9" s="26" t="s">
        <v>87</v>
      </c>
      <c r="M9" s="27" t="s">
        <v>88</v>
      </c>
      <c r="N9" s="27" t="s">
        <v>89</v>
      </c>
      <c r="O9" s="27" t="s">
        <v>90</v>
      </c>
      <c r="P9" s="24" t="s">
        <v>91</v>
      </c>
      <c r="Q9" s="25" t="s">
        <v>92</v>
      </c>
      <c r="R9" s="25" t="s">
        <v>92</v>
      </c>
      <c r="S9" s="24" t="s">
        <v>80</v>
      </c>
    </row>
    <row r="10" spans="3:27" x14ac:dyDescent="0.25">
      <c r="C10" s="18" t="s">
        <v>0</v>
      </c>
      <c r="D10" s="59">
        <f>D11+D17+D27+D53+D63</f>
        <v>325913264.94713163</v>
      </c>
      <c r="E10" s="59">
        <f>E11+E17+E27+E53+E63</f>
        <v>0</v>
      </c>
      <c r="F10" s="28">
        <f>F11+F17+F27+F53</f>
        <v>6823992.4400000004</v>
      </c>
      <c r="G10" s="28">
        <f>+G13+G17+G27+G53+G11</f>
        <v>6978165.3799999999</v>
      </c>
      <c r="H10" s="28">
        <f>+H11+H17+H27+H53+H63</f>
        <v>9598516.5599999987</v>
      </c>
      <c r="I10" s="28">
        <f>+I17+I27+I53+I63+I11</f>
        <v>8175424.7799999993</v>
      </c>
      <c r="J10" s="28">
        <f>+J11+J17+J27+J53</f>
        <v>0</v>
      </c>
      <c r="K10" s="28">
        <f>+K17+K27+K11+K53</f>
        <v>0</v>
      </c>
      <c r="L10" s="29">
        <f>+L11+L17+L27+L53+L63</f>
        <v>0</v>
      </c>
      <c r="M10" s="28">
        <f>+M11+M17+M27+M53</f>
        <v>0</v>
      </c>
      <c r="N10" s="28">
        <f>+N11+N17+N27+N53+N63</f>
        <v>0</v>
      </c>
      <c r="O10" s="28"/>
      <c r="P10" s="28">
        <f>+P17+P27+P53</f>
        <v>0</v>
      </c>
      <c r="Q10" s="28"/>
      <c r="R10" s="28">
        <f>+R11+R12+R13+R14+R15+R16</f>
        <v>0</v>
      </c>
      <c r="S10" s="28">
        <f t="shared" ref="S10:S15" si="0">SUM(F10:R10)</f>
        <v>31576099.159999996</v>
      </c>
    </row>
    <row r="11" spans="3:27" x14ac:dyDescent="0.25">
      <c r="C11" s="19" t="s">
        <v>1</v>
      </c>
      <c r="D11" s="16">
        <f>SUM(D12:D16)</f>
        <v>78623199.022703186</v>
      </c>
      <c r="E11" s="16">
        <f t="shared" ref="E11" si="1">SUM(E12:E16)</f>
        <v>0</v>
      </c>
      <c r="F11" s="30">
        <f>SUM(F12:F16)</f>
        <v>0</v>
      </c>
      <c r="G11" s="30">
        <f>+G12+G13+G14+G15+G16</f>
        <v>0</v>
      </c>
      <c r="H11" s="30">
        <f>+H12+H13</f>
        <v>0</v>
      </c>
      <c r="I11" s="30">
        <f>+I12+I13+I14+I15+I16</f>
        <v>4085621.56</v>
      </c>
      <c r="J11" s="30">
        <f>+J12+J13+J14+J15+J16</f>
        <v>0</v>
      </c>
      <c r="K11" s="30">
        <f>+K12</f>
        <v>0</v>
      </c>
      <c r="L11" s="32">
        <f>+L12</f>
        <v>0</v>
      </c>
      <c r="M11" s="32"/>
      <c r="N11" s="32">
        <f>+N12</f>
        <v>0</v>
      </c>
      <c r="O11" s="32"/>
      <c r="P11" s="32"/>
      <c r="Q11" s="32"/>
      <c r="R11" s="32"/>
      <c r="S11" s="31">
        <f t="shared" si="0"/>
        <v>4085621.56</v>
      </c>
      <c r="V11" s="15"/>
    </row>
    <row r="12" spans="3:27" x14ac:dyDescent="0.25">
      <c r="C12" s="52" t="s">
        <v>2</v>
      </c>
      <c r="D12" s="39">
        <f>+[1]PPNE5!$G$20+[1]PPNE5!$H$20</f>
        <v>50029962.281930879</v>
      </c>
      <c r="E12" s="22"/>
      <c r="F12" s="31"/>
      <c r="G12" s="31"/>
      <c r="H12" s="31"/>
      <c r="I12" s="31"/>
      <c r="J12" s="31"/>
      <c r="K12" s="31"/>
      <c r="L12" s="33"/>
      <c r="M12" s="33"/>
      <c r="N12" s="33"/>
      <c r="O12" s="33"/>
      <c r="P12" s="31"/>
      <c r="Q12" s="31"/>
      <c r="R12" s="31"/>
      <c r="S12" s="31">
        <f t="shared" si="0"/>
        <v>0</v>
      </c>
      <c r="V12" s="15"/>
    </row>
    <row r="13" spans="3:27" x14ac:dyDescent="0.25">
      <c r="C13" s="52" t="s">
        <v>3</v>
      </c>
      <c r="D13" s="39">
        <f>+[1]PPNE5!$H$30</f>
        <v>28593236.740772307</v>
      </c>
      <c r="E13" s="22"/>
      <c r="F13" s="31"/>
      <c r="G13" s="34"/>
      <c r="H13" s="31"/>
      <c r="I13" s="31">
        <v>4085621.56</v>
      </c>
      <c r="J13" s="31"/>
      <c r="K13" s="31"/>
      <c r="L13" s="33"/>
      <c r="M13" s="33"/>
      <c r="N13" s="33"/>
      <c r="O13" s="33"/>
      <c r="P13" s="31"/>
      <c r="Q13" s="31"/>
      <c r="R13" s="31"/>
      <c r="S13" s="31">
        <f t="shared" si="0"/>
        <v>4085621.56</v>
      </c>
      <c r="V13" s="15"/>
      <c r="X13" s="15"/>
    </row>
    <row r="14" spans="3:27" x14ac:dyDescent="0.25">
      <c r="C14" s="52" t="s">
        <v>4</v>
      </c>
      <c r="D14" s="15">
        <v>0</v>
      </c>
      <c r="E14" s="53"/>
      <c r="F14" s="31"/>
      <c r="G14" s="31"/>
      <c r="H14" s="31"/>
      <c r="I14" s="31"/>
      <c r="J14" s="31"/>
      <c r="K14" s="31"/>
      <c r="L14" s="33"/>
      <c r="M14" s="33"/>
      <c r="N14" s="33"/>
      <c r="O14" s="33"/>
      <c r="Q14" s="31"/>
      <c r="R14" s="31"/>
      <c r="S14" s="31">
        <f t="shared" si="0"/>
        <v>0</v>
      </c>
      <c r="T14" s="54"/>
      <c r="U14" s="55"/>
      <c r="V14" s="15"/>
      <c r="X14" s="15"/>
    </row>
    <row r="15" spans="3:27" x14ac:dyDescent="0.25">
      <c r="C15" s="52" t="s">
        <v>5</v>
      </c>
      <c r="D15" s="15">
        <v>0</v>
      </c>
      <c r="E15" s="53"/>
      <c r="F15" s="31"/>
      <c r="G15" s="31"/>
      <c r="H15" s="31"/>
      <c r="I15" s="31"/>
      <c r="J15" s="31"/>
      <c r="K15" s="31"/>
      <c r="L15" s="33"/>
      <c r="M15" s="33"/>
      <c r="N15" s="33"/>
      <c r="O15" s="33"/>
      <c r="Q15" s="31"/>
      <c r="R15" s="31"/>
      <c r="S15" s="31">
        <f t="shared" si="0"/>
        <v>0</v>
      </c>
      <c r="U15" s="55"/>
      <c r="V15" s="15"/>
      <c r="X15" s="15"/>
    </row>
    <row r="16" spans="3:27" x14ac:dyDescent="0.25">
      <c r="C16" s="52" t="s">
        <v>6</v>
      </c>
      <c r="D16" s="15">
        <v>0</v>
      </c>
      <c r="E16" s="53"/>
      <c r="F16" s="31"/>
      <c r="G16" s="31"/>
      <c r="H16" s="31"/>
      <c r="I16" s="31"/>
      <c r="J16" s="31"/>
      <c r="K16" s="31"/>
      <c r="L16" s="33"/>
      <c r="M16" s="33"/>
      <c r="N16" s="33"/>
      <c r="O16" s="36"/>
      <c r="P16" s="31"/>
      <c r="Q16" s="31"/>
      <c r="R16" s="31"/>
      <c r="S16" s="31">
        <f t="shared" ref="S16:S54" si="2">SUM(F16:Q16)</f>
        <v>0</v>
      </c>
      <c r="U16" s="55"/>
      <c r="V16" s="15"/>
      <c r="X16" s="15"/>
    </row>
    <row r="17" spans="3:24" x14ac:dyDescent="0.25">
      <c r="C17" s="19" t="s">
        <v>7</v>
      </c>
      <c r="D17" s="16">
        <f t="shared" ref="D17:R17" si="3">+SUM(D18:D26)</f>
        <v>29061294.705018472</v>
      </c>
      <c r="E17" s="16">
        <f t="shared" si="3"/>
        <v>0</v>
      </c>
      <c r="F17" s="16">
        <f>+SUM(F18:F26)</f>
        <v>2842385.9</v>
      </c>
      <c r="G17" s="16">
        <f>+SUM(G18:G26)</f>
        <v>1649307.92</v>
      </c>
      <c r="H17" s="16">
        <f>+SUM(H18:H26)</f>
        <v>3988655.1199999996</v>
      </c>
      <c r="I17" s="16">
        <f t="shared" si="3"/>
        <v>1856075.98</v>
      </c>
      <c r="J17" s="16">
        <f t="shared" si="3"/>
        <v>0</v>
      </c>
      <c r="K17" s="16">
        <f>+SUM(K18:K26)</f>
        <v>0</v>
      </c>
      <c r="L17" s="16">
        <f t="shared" si="3"/>
        <v>0</v>
      </c>
      <c r="M17" s="16">
        <f t="shared" si="3"/>
        <v>0</v>
      </c>
      <c r="N17" s="16">
        <f t="shared" si="3"/>
        <v>0</v>
      </c>
      <c r="O17" s="16">
        <f t="shared" si="3"/>
        <v>0</v>
      </c>
      <c r="P17" s="16">
        <f t="shared" si="3"/>
        <v>0</v>
      </c>
      <c r="Q17" s="16">
        <f t="shared" si="3"/>
        <v>0</v>
      </c>
      <c r="R17" s="16">
        <f t="shared" si="3"/>
        <v>0</v>
      </c>
      <c r="S17" s="31">
        <f>SUM(F17:R17)</f>
        <v>10336424.92</v>
      </c>
      <c r="U17" s="55"/>
      <c r="X17" s="15"/>
    </row>
    <row r="18" spans="3:24" x14ac:dyDescent="0.25">
      <c r="C18" s="52" t="s">
        <v>8</v>
      </c>
      <c r="D18" s="39">
        <f>+[1]PPNE5!$G$68+[1]PPNE5!$H$68</f>
        <v>1355827.1207642462</v>
      </c>
      <c r="E18" s="22"/>
      <c r="F18" s="31">
        <v>636536.56999999995</v>
      </c>
      <c r="G18" s="41">
        <v>472393.67</v>
      </c>
      <c r="H18" s="31">
        <v>717561.24</v>
      </c>
      <c r="I18" s="31">
        <v>246159.92</v>
      </c>
      <c r="J18" s="31"/>
      <c r="K18" s="31"/>
      <c r="L18" s="33"/>
      <c r="M18" s="33"/>
      <c r="N18" s="33"/>
      <c r="O18" s="33"/>
      <c r="P18" s="31"/>
      <c r="Q18" s="31"/>
      <c r="R18" s="31"/>
      <c r="S18" s="31">
        <f>SUM(F18:R18)</f>
        <v>2072651.4</v>
      </c>
      <c r="U18" s="55"/>
      <c r="V18" s="44"/>
      <c r="X18" s="15"/>
    </row>
    <row r="19" spans="3:24" x14ac:dyDescent="0.25">
      <c r="C19" s="52" t="s">
        <v>9</v>
      </c>
      <c r="D19" s="39"/>
      <c r="E19" s="22"/>
      <c r="F19" s="31"/>
      <c r="G19" s="41">
        <v>224200</v>
      </c>
      <c r="H19" s="31"/>
      <c r="I19" s="31"/>
      <c r="J19" s="31"/>
      <c r="K19" s="31"/>
      <c r="L19" s="33"/>
      <c r="M19" s="33"/>
      <c r="N19" s="33"/>
      <c r="O19" s="33"/>
      <c r="P19" s="31"/>
      <c r="Q19" s="31"/>
      <c r="R19" s="31"/>
      <c r="S19" s="31">
        <f t="shared" si="2"/>
        <v>224200</v>
      </c>
      <c r="U19" s="55"/>
      <c r="V19" s="56"/>
      <c r="X19" s="15"/>
    </row>
    <row r="20" spans="3:24" x14ac:dyDescent="0.25">
      <c r="C20" s="52" t="s">
        <v>10</v>
      </c>
      <c r="D20" s="39">
        <f>+[1]PPNE5!$G$87+[1]PPNE5!$H$87</f>
        <v>285530.70446803817</v>
      </c>
      <c r="E20" s="22"/>
      <c r="F20" s="31"/>
      <c r="G20" s="41"/>
      <c r="H20" s="31"/>
      <c r="I20" s="31"/>
      <c r="J20" s="31"/>
      <c r="K20" s="31"/>
      <c r="L20" s="33"/>
      <c r="M20" s="33"/>
      <c r="N20" s="33"/>
      <c r="O20" s="33"/>
      <c r="P20" s="31"/>
      <c r="Q20" s="31"/>
      <c r="R20" s="31"/>
      <c r="S20" s="31">
        <f t="shared" si="2"/>
        <v>0</v>
      </c>
      <c r="U20" s="55"/>
    </row>
    <row r="21" spans="3:24" x14ac:dyDescent="0.25">
      <c r="C21" s="52" t="s">
        <v>11</v>
      </c>
      <c r="D21" s="22"/>
      <c r="E21" s="22"/>
      <c r="F21" s="31">
        <v>52080</v>
      </c>
      <c r="G21" s="41">
        <v>10180</v>
      </c>
      <c r="H21" s="31">
        <v>52330</v>
      </c>
      <c r="I21" s="31">
        <v>55590.239999999998</v>
      </c>
      <c r="J21" s="31"/>
      <c r="K21" s="31"/>
      <c r="L21" s="33"/>
      <c r="M21" s="33"/>
      <c r="N21" s="33"/>
      <c r="O21" s="33"/>
      <c r="P21" s="31"/>
      <c r="Q21" s="31"/>
      <c r="R21" s="31"/>
      <c r="S21" s="31">
        <f>SUM(F21:R21)</f>
        <v>170180.24</v>
      </c>
      <c r="U21" s="55"/>
      <c r="X21" s="15"/>
    </row>
    <row r="22" spans="3:24" x14ac:dyDescent="0.25">
      <c r="C22" s="52" t="s">
        <v>12</v>
      </c>
      <c r="D22" s="22"/>
      <c r="E22" s="22"/>
      <c r="F22" s="31"/>
      <c r="G22" s="31"/>
      <c r="H22" s="31"/>
      <c r="I22" s="31"/>
      <c r="J22" s="31"/>
      <c r="K22" s="31"/>
      <c r="L22" s="33"/>
      <c r="M22" s="33"/>
      <c r="N22" s="33"/>
      <c r="O22" s="33"/>
      <c r="P22" s="31"/>
      <c r="Q22" s="31"/>
      <c r="R22" s="31"/>
      <c r="S22" s="31">
        <f>SUM(F22:R22)</f>
        <v>0</v>
      </c>
      <c r="X22" s="15"/>
    </row>
    <row r="23" spans="3:24" x14ac:dyDescent="0.25">
      <c r="C23" s="52" t="s">
        <v>13</v>
      </c>
      <c r="D23" s="22"/>
      <c r="E23" s="22"/>
      <c r="F23" s="31"/>
      <c r="G23" s="31"/>
      <c r="H23" s="31"/>
      <c r="I23" s="31"/>
      <c r="J23" s="31"/>
      <c r="K23" s="31"/>
      <c r="L23" s="33"/>
      <c r="M23" s="33"/>
      <c r="N23" s="33"/>
      <c r="P23" s="31"/>
      <c r="Q23" s="31"/>
      <c r="R23" s="31"/>
      <c r="S23" s="31">
        <f t="shared" si="2"/>
        <v>0</v>
      </c>
      <c r="X23" s="15"/>
    </row>
    <row r="24" spans="3:24" ht="30" x14ac:dyDescent="0.25">
      <c r="C24" s="52" t="s">
        <v>14</v>
      </c>
      <c r="D24" s="39">
        <f>21043084.48+[1]PPNE5!$H$127</f>
        <v>27419936.879786186</v>
      </c>
      <c r="E24" s="22"/>
      <c r="F24" s="31">
        <v>775961.4</v>
      </c>
      <c r="G24" s="41">
        <v>295320.26</v>
      </c>
      <c r="H24" s="31">
        <v>2248149.0299999998</v>
      </c>
      <c r="I24" s="31">
        <v>153084.53</v>
      </c>
      <c r="J24" s="31"/>
      <c r="K24" s="31"/>
      <c r="L24" s="33"/>
      <c r="M24" s="33"/>
      <c r="N24" s="33"/>
      <c r="O24" s="33"/>
      <c r="P24" s="31"/>
      <c r="Q24" s="31"/>
      <c r="R24" s="31"/>
      <c r="S24" s="31">
        <f>SUM(F24:R24)</f>
        <v>3472515.2199999997</v>
      </c>
      <c r="V24" s="15"/>
      <c r="X24" s="15"/>
    </row>
    <row r="25" spans="3:24" ht="18.75" customHeight="1" x14ac:dyDescent="0.25">
      <c r="C25" s="52" t="s">
        <v>15</v>
      </c>
      <c r="D25" s="22"/>
      <c r="E25" s="22"/>
      <c r="F25" s="31">
        <v>1377807.93</v>
      </c>
      <c r="G25" s="41">
        <v>647213.99</v>
      </c>
      <c r="H25" s="41">
        <v>970614.85</v>
      </c>
      <c r="I25" s="31">
        <v>1135999.77</v>
      </c>
      <c r="J25" s="31"/>
      <c r="K25" s="31"/>
      <c r="L25" s="33"/>
      <c r="M25" s="33"/>
      <c r="N25" s="33"/>
      <c r="O25" s="35"/>
      <c r="P25" s="41"/>
      <c r="Q25" s="31"/>
      <c r="R25" s="31"/>
      <c r="S25" s="31">
        <f>SUM(F25:R25)</f>
        <v>4131636.54</v>
      </c>
      <c r="V25" s="15"/>
      <c r="X25" s="15"/>
    </row>
    <row r="26" spans="3:24" x14ac:dyDescent="0.25">
      <c r="C26" s="52" t="s">
        <v>16</v>
      </c>
      <c r="D26" s="22"/>
      <c r="E26" s="22"/>
      <c r="F26" s="31"/>
      <c r="G26" s="41"/>
      <c r="H26" s="31"/>
      <c r="I26" s="31">
        <v>265241.52</v>
      </c>
      <c r="J26" s="31"/>
      <c r="K26" s="31"/>
      <c r="L26" s="33"/>
      <c r="M26" s="33"/>
      <c r="N26" s="33"/>
      <c r="O26" s="33"/>
      <c r="P26" s="31"/>
      <c r="Q26" s="31"/>
      <c r="R26" s="31"/>
      <c r="S26" s="31">
        <f t="shared" si="2"/>
        <v>265241.52</v>
      </c>
      <c r="V26" s="15"/>
      <c r="X26" s="15"/>
    </row>
    <row r="27" spans="3:24" x14ac:dyDescent="0.25">
      <c r="C27" s="19" t="s">
        <v>17</v>
      </c>
      <c r="D27" s="16">
        <f t="shared" ref="D27:R27" si="4">+SUM(D28:D36)</f>
        <v>166785147.82940996</v>
      </c>
      <c r="E27" s="16">
        <f t="shared" si="4"/>
        <v>0</v>
      </c>
      <c r="F27" s="16">
        <f t="shared" si="4"/>
        <v>2743429</v>
      </c>
      <c r="G27" s="16">
        <f>+SUM(G28:G36)</f>
        <v>4809596.54</v>
      </c>
      <c r="H27" s="16">
        <f t="shared" si="4"/>
        <v>5493919.4399999995</v>
      </c>
      <c r="I27" s="16">
        <f>+I28+I29+I30+I31+I32+I33+I34+I35+I36</f>
        <v>1845153.2399999998</v>
      </c>
      <c r="J27" s="16">
        <f>+SUM(J28:J36)</f>
        <v>0</v>
      </c>
      <c r="K27" s="16">
        <f>+SUM(K28:K36)</f>
        <v>0</v>
      </c>
      <c r="L27" s="16">
        <f t="shared" si="4"/>
        <v>0</v>
      </c>
      <c r="M27" s="16">
        <f t="shared" si="4"/>
        <v>0</v>
      </c>
      <c r="N27" s="16">
        <f t="shared" si="4"/>
        <v>0</v>
      </c>
      <c r="O27" s="16">
        <f t="shared" si="4"/>
        <v>0</v>
      </c>
      <c r="P27" s="16">
        <f t="shared" si="4"/>
        <v>0</v>
      </c>
      <c r="Q27" s="16">
        <f t="shared" si="4"/>
        <v>0</v>
      </c>
      <c r="R27" s="16">
        <f t="shared" si="4"/>
        <v>0</v>
      </c>
      <c r="S27" s="31">
        <f t="shared" si="2"/>
        <v>14892098.220000001</v>
      </c>
      <c r="V27" s="15"/>
      <c r="X27" s="15"/>
    </row>
    <row r="28" spans="3:24" x14ac:dyDescent="0.25">
      <c r="C28" s="52" t="s">
        <v>18</v>
      </c>
      <c r="D28" s="39">
        <f>+[1]PPNE5!$G$171+[1]PPNE5!$H$171</f>
        <v>19987149.31276267</v>
      </c>
      <c r="E28" s="22"/>
      <c r="F28" s="31">
        <v>539805.25</v>
      </c>
      <c r="G28" s="31">
        <v>623876.19999999995</v>
      </c>
      <c r="H28" s="31">
        <v>1477586.91</v>
      </c>
      <c r="I28" s="31">
        <v>1207167.22</v>
      </c>
      <c r="J28" s="31"/>
      <c r="K28" s="31"/>
      <c r="L28" s="33"/>
      <c r="M28" s="36"/>
      <c r="N28" s="33"/>
      <c r="O28" s="33"/>
      <c r="P28" s="31"/>
      <c r="Q28" s="31"/>
      <c r="R28" s="31"/>
      <c r="S28" s="31">
        <f>SUM(F28:R28)</f>
        <v>3848435.58</v>
      </c>
      <c r="V28" s="15"/>
      <c r="X28" s="15"/>
    </row>
    <row r="29" spans="3:24" x14ac:dyDescent="0.25">
      <c r="C29" s="52" t="s">
        <v>19</v>
      </c>
      <c r="D29" s="22"/>
      <c r="E29" s="22"/>
      <c r="F29" s="31"/>
      <c r="G29" s="31">
        <v>12517.5</v>
      </c>
      <c r="H29" s="31">
        <v>7500</v>
      </c>
      <c r="I29" s="31"/>
      <c r="J29" s="31"/>
      <c r="K29" s="31"/>
      <c r="L29" s="33"/>
      <c r="N29" s="33"/>
      <c r="O29" s="36"/>
      <c r="P29" s="31"/>
      <c r="Q29" s="31"/>
      <c r="R29" s="31"/>
      <c r="S29" s="31">
        <f t="shared" si="2"/>
        <v>20017.5</v>
      </c>
      <c r="V29" s="15"/>
      <c r="X29" s="15"/>
    </row>
    <row r="30" spans="3:24" x14ac:dyDescent="0.25">
      <c r="C30" s="52" t="s">
        <v>20</v>
      </c>
      <c r="D30" s="22"/>
      <c r="E30" s="22"/>
      <c r="F30" s="31"/>
      <c r="G30" s="31"/>
      <c r="H30" s="31">
        <v>8850</v>
      </c>
      <c r="I30" s="31"/>
      <c r="J30" s="31"/>
      <c r="K30" s="31"/>
      <c r="L30" s="33"/>
      <c r="N30" s="33"/>
      <c r="O30" s="36"/>
      <c r="P30" s="31"/>
      <c r="Q30" s="31"/>
      <c r="R30" s="31"/>
      <c r="S30" s="31">
        <f t="shared" si="2"/>
        <v>8850</v>
      </c>
      <c r="V30" s="15"/>
      <c r="X30" s="15"/>
    </row>
    <row r="31" spans="3:24" x14ac:dyDescent="0.25">
      <c r="C31" s="52" t="s">
        <v>21</v>
      </c>
      <c r="D31" s="39">
        <f>1664634.6+[1]PPNE5!$H$197</f>
        <v>32070526.128267355</v>
      </c>
      <c r="E31" s="22"/>
      <c r="F31" s="31"/>
      <c r="G31" s="31">
        <v>1029654.63</v>
      </c>
      <c r="H31" s="31">
        <v>71500</v>
      </c>
      <c r="I31" s="31">
        <v>245581.92</v>
      </c>
      <c r="J31" s="31"/>
      <c r="K31" s="31"/>
      <c r="L31" s="33"/>
      <c r="M31" s="33"/>
      <c r="N31" s="33"/>
      <c r="O31" s="33"/>
      <c r="P31" s="31"/>
      <c r="Q31" s="31"/>
      <c r="R31" s="31"/>
      <c r="S31" s="31">
        <f>SUM(F31:R31)</f>
        <v>1346736.5499999998</v>
      </c>
      <c r="V31" s="15"/>
      <c r="X31" s="15"/>
    </row>
    <row r="32" spans="3:24" x14ac:dyDescent="0.25">
      <c r="C32" s="52" t="s">
        <v>22</v>
      </c>
      <c r="D32" s="39"/>
      <c r="E32" s="22"/>
      <c r="F32" s="31"/>
      <c r="G32" s="31">
        <v>420</v>
      </c>
      <c r="H32" s="31">
        <v>7500</v>
      </c>
      <c r="I32" s="31"/>
      <c r="J32" s="31"/>
      <c r="K32" s="31"/>
      <c r="L32" s="33"/>
      <c r="M32" s="33"/>
      <c r="N32" s="33"/>
      <c r="O32" s="33"/>
      <c r="P32" s="31"/>
      <c r="Q32" s="31"/>
      <c r="R32" s="31"/>
      <c r="S32" s="31">
        <f>SUM(F32:R32)</f>
        <v>7920</v>
      </c>
      <c r="V32" s="15"/>
    </row>
    <row r="33" spans="3:24" x14ac:dyDescent="0.25">
      <c r="C33" s="52" t="s">
        <v>23</v>
      </c>
      <c r="D33" s="39"/>
      <c r="E33" s="22"/>
      <c r="F33" s="31">
        <v>140738.6</v>
      </c>
      <c r="G33" s="31"/>
      <c r="H33" s="31"/>
      <c r="I33" s="31"/>
      <c r="J33" s="31"/>
      <c r="K33" s="31"/>
      <c r="L33" s="33"/>
      <c r="M33" s="33"/>
      <c r="N33" s="33"/>
      <c r="O33" s="33"/>
      <c r="P33" s="31"/>
      <c r="Q33" s="31"/>
      <c r="R33" s="31"/>
      <c r="S33" s="31">
        <f>SUM(F33:R33)</f>
        <v>140738.6</v>
      </c>
      <c r="V33" s="15"/>
      <c r="X33" s="56"/>
    </row>
    <row r="34" spans="3:24" ht="19.5" customHeight="1" x14ac:dyDescent="0.25">
      <c r="C34" s="52" t="s">
        <v>24</v>
      </c>
      <c r="D34" s="39">
        <f>+[1]PPNE5!$G$224+[1]PPNE5!$H$224</f>
        <v>24424567.378379904</v>
      </c>
      <c r="E34" s="22"/>
      <c r="F34" s="31">
        <v>589735.11</v>
      </c>
      <c r="G34" s="41">
        <v>622542.39</v>
      </c>
      <c r="H34" s="31">
        <v>1345446.44</v>
      </c>
      <c r="I34" s="31"/>
      <c r="J34" s="31"/>
      <c r="K34" s="31"/>
      <c r="L34" s="33"/>
      <c r="M34" s="33"/>
      <c r="N34" s="33"/>
      <c r="O34" s="33"/>
      <c r="P34" s="31"/>
      <c r="Q34" s="31"/>
      <c r="R34" s="31"/>
      <c r="S34" s="31">
        <f>SUM(F34:R34)</f>
        <v>2557723.94</v>
      </c>
    </row>
    <row r="35" spans="3:24" ht="30" x14ac:dyDescent="0.25">
      <c r="C35" s="52" t="s">
        <v>25</v>
      </c>
      <c r="D35" s="57"/>
      <c r="E35" s="58"/>
      <c r="F35" s="31"/>
      <c r="G35" s="31"/>
      <c r="H35" s="31"/>
      <c r="I35" s="31"/>
      <c r="J35" s="31"/>
      <c r="K35" s="31"/>
      <c r="L35" s="33"/>
      <c r="M35" s="33"/>
      <c r="N35" s="33"/>
      <c r="O35" s="33"/>
      <c r="P35" s="31"/>
      <c r="Q35" s="31"/>
      <c r="R35" s="31"/>
      <c r="S35" s="31">
        <f t="shared" si="2"/>
        <v>0</v>
      </c>
      <c r="V35" s="15"/>
    </row>
    <row r="36" spans="3:24" x14ac:dyDescent="0.25">
      <c r="C36" s="52" t="s">
        <v>26</v>
      </c>
      <c r="D36" s="39">
        <v>90302905.010000005</v>
      </c>
      <c r="E36" s="22"/>
      <c r="F36" s="31">
        <v>1473150.04</v>
      </c>
      <c r="G36" s="41">
        <v>2520585.8199999998</v>
      </c>
      <c r="H36" s="31">
        <v>2575536.09</v>
      </c>
      <c r="I36" s="31">
        <v>392404.1</v>
      </c>
      <c r="J36" s="31"/>
      <c r="K36" s="31"/>
      <c r="L36" s="33"/>
      <c r="M36" s="33"/>
      <c r="N36" s="33"/>
      <c r="O36" s="33"/>
      <c r="P36" s="31"/>
      <c r="Q36" s="31"/>
      <c r="R36" s="31"/>
      <c r="S36" s="31">
        <f>SUM(F36:R36)</f>
        <v>6961676.0499999989</v>
      </c>
      <c r="V36" s="15"/>
    </row>
    <row r="37" spans="3:24" x14ac:dyDescent="0.25">
      <c r="C37" s="19" t="s">
        <v>27</v>
      </c>
      <c r="D37" s="15">
        <v>0</v>
      </c>
      <c r="E37" s="4"/>
      <c r="L37" s="31"/>
      <c r="P37" s="31"/>
      <c r="S37" s="31">
        <f t="shared" si="2"/>
        <v>0</v>
      </c>
      <c r="V37" s="15"/>
    </row>
    <row r="38" spans="3:24" hidden="1" x14ac:dyDescent="0.25">
      <c r="C38" s="52" t="s">
        <v>28</v>
      </c>
      <c r="D38" s="15">
        <v>0</v>
      </c>
      <c r="E38" s="53"/>
      <c r="L38" s="31"/>
      <c r="P38" s="31"/>
      <c r="S38" s="31">
        <f t="shared" si="2"/>
        <v>0</v>
      </c>
    </row>
    <row r="39" spans="3:24" ht="30" hidden="1" x14ac:dyDescent="0.25">
      <c r="C39" s="52" t="s">
        <v>29</v>
      </c>
      <c r="D39" s="15">
        <v>0</v>
      </c>
      <c r="E39" s="53"/>
      <c r="L39" s="31"/>
      <c r="P39" s="31"/>
      <c r="S39" s="31">
        <f t="shared" si="2"/>
        <v>0</v>
      </c>
    </row>
    <row r="40" spans="3:24" ht="30" hidden="1" x14ac:dyDescent="0.25">
      <c r="C40" s="52" t="s">
        <v>30</v>
      </c>
      <c r="D40" s="15">
        <v>0</v>
      </c>
      <c r="E40" s="53"/>
      <c r="L40" s="31"/>
      <c r="P40" s="31"/>
      <c r="S40" s="31">
        <f t="shared" si="2"/>
        <v>0</v>
      </c>
    </row>
    <row r="41" spans="3:24" ht="30" hidden="1" x14ac:dyDescent="0.25">
      <c r="C41" s="52" t="s">
        <v>31</v>
      </c>
      <c r="D41" s="15">
        <v>0</v>
      </c>
      <c r="E41" s="53"/>
      <c r="L41" s="31"/>
      <c r="P41" s="31"/>
      <c r="S41" s="31">
        <f t="shared" si="2"/>
        <v>0</v>
      </c>
    </row>
    <row r="42" spans="3:24" ht="30" hidden="1" x14ac:dyDescent="0.25">
      <c r="C42" s="52" t="s">
        <v>32</v>
      </c>
      <c r="D42" s="15">
        <v>0</v>
      </c>
      <c r="E42" s="53"/>
      <c r="L42" s="31"/>
      <c r="P42" s="31"/>
      <c r="S42" s="31">
        <f t="shared" si="2"/>
        <v>0</v>
      </c>
    </row>
    <row r="43" spans="3:24" hidden="1" x14ac:dyDescent="0.25">
      <c r="C43" s="52" t="s">
        <v>33</v>
      </c>
      <c r="D43" s="15">
        <v>0</v>
      </c>
      <c r="E43" s="53"/>
      <c r="L43" s="31"/>
      <c r="P43" s="31"/>
      <c r="S43" s="31">
        <f t="shared" si="2"/>
        <v>0</v>
      </c>
    </row>
    <row r="44" spans="3:24" hidden="1" x14ac:dyDescent="0.25">
      <c r="C44" s="52" t="s">
        <v>34</v>
      </c>
      <c r="D44" s="15">
        <v>0</v>
      </c>
      <c r="E44" s="53"/>
      <c r="L44" s="31"/>
      <c r="P44" s="31"/>
      <c r="S44" s="31">
        <f t="shared" si="2"/>
        <v>0</v>
      </c>
    </row>
    <row r="45" spans="3:24" ht="30" hidden="1" x14ac:dyDescent="0.25">
      <c r="C45" s="52" t="s">
        <v>35</v>
      </c>
      <c r="D45" s="15">
        <v>0</v>
      </c>
      <c r="E45" s="53"/>
      <c r="L45" s="31"/>
      <c r="P45" s="31"/>
      <c r="S45" s="31">
        <f t="shared" si="2"/>
        <v>0</v>
      </c>
    </row>
    <row r="46" spans="3:24" hidden="1" x14ac:dyDescent="0.25">
      <c r="C46" s="19" t="s">
        <v>36</v>
      </c>
      <c r="D46" s="15">
        <v>0</v>
      </c>
      <c r="E46" s="4"/>
      <c r="L46" s="31"/>
      <c r="P46" s="31"/>
      <c r="S46" s="31">
        <f t="shared" si="2"/>
        <v>0</v>
      </c>
    </row>
    <row r="47" spans="3:24" hidden="1" x14ac:dyDescent="0.25">
      <c r="C47" s="52" t="s">
        <v>37</v>
      </c>
      <c r="D47" s="15">
        <v>0</v>
      </c>
      <c r="E47" s="53"/>
      <c r="L47" s="31"/>
      <c r="P47" s="31"/>
      <c r="S47" s="31">
        <f t="shared" si="2"/>
        <v>0</v>
      </c>
    </row>
    <row r="48" spans="3:24" ht="30" hidden="1" x14ac:dyDescent="0.25">
      <c r="C48" s="52" t="s">
        <v>38</v>
      </c>
      <c r="D48" s="15">
        <v>0</v>
      </c>
      <c r="E48" s="53"/>
      <c r="L48" s="31"/>
      <c r="P48" s="31"/>
      <c r="S48" s="31">
        <f t="shared" si="2"/>
        <v>0</v>
      </c>
    </row>
    <row r="49" spans="3:21" ht="30" hidden="1" x14ac:dyDescent="0.25">
      <c r="C49" s="52" t="s">
        <v>39</v>
      </c>
      <c r="D49" s="15">
        <v>0</v>
      </c>
      <c r="E49" s="53"/>
      <c r="L49" s="31"/>
      <c r="P49" s="31"/>
      <c r="S49" s="31">
        <f t="shared" si="2"/>
        <v>0</v>
      </c>
    </row>
    <row r="50" spans="3:21" ht="30" hidden="1" x14ac:dyDescent="0.25">
      <c r="C50" s="52" t="s">
        <v>40</v>
      </c>
      <c r="D50" s="15">
        <v>0</v>
      </c>
      <c r="E50" s="53"/>
      <c r="L50" s="31"/>
      <c r="P50" s="31"/>
      <c r="S50" s="31">
        <f t="shared" si="2"/>
        <v>0</v>
      </c>
    </row>
    <row r="51" spans="3:21" hidden="1" x14ac:dyDescent="0.25">
      <c r="C51" s="52" t="s">
        <v>41</v>
      </c>
      <c r="D51" s="15">
        <v>0</v>
      </c>
      <c r="E51" s="53"/>
      <c r="L51" s="31"/>
      <c r="P51" s="31"/>
      <c r="S51" s="31">
        <f t="shared" si="2"/>
        <v>0</v>
      </c>
    </row>
    <row r="52" spans="3:21" ht="30" hidden="1" x14ac:dyDescent="0.25">
      <c r="C52" s="52" t="s">
        <v>42</v>
      </c>
      <c r="D52" s="15">
        <v>0</v>
      </c>
      <c r="E52" s="53"/>
      <c r="L52" s="31"/>
      <c r="P52" s="31"/>
      <c r="S52" s="31">
        <f t="shared" si="2"/>
        <v>0</v>
      </c>
    </row>
    <row r="53" spans="3:21" x14ac:dyDescent="0.25">
      <c r="C53" s="19" t="s">
        <v>43</v>
      </c>
      <c r="D53" s="16">
        <f>SUM(D54:D62)</f>
        <v>17131542.260000002</v>
      </c>
      <c r="E53" s="16"/>
      <c r="F53" s="32">
        <f>+F54+F55+F56+F57+F58+F59+F60+F61+F62</f>
        <v>1238177.54</v>
      </c>
      <c r="G53" s="32">
        <f t="shared" ref="G53:I53" si="5">SUM(G54:G62)</f>
        <v>519260.92</v>
      </c>
      <c r="H53" s="32">
        <f t="shared" si="5"/>
        <v>115942</v>
      </c>
      <c r="I53" s="32">
        <f t="shared" si="5"/>
        <v>388574</v>
      </c>
      <c r="J53" s="32">
        <f>+J54+J55+J56+J57+J58+J59+J60+J61+J62</f>
        <v>0</v>
      </c>
      <c r="K53" s="32">
        <f>SUM(K54:K62)</f>
        <v>0</v>
      </c>
      <c r="L53" s="32">
        <f>SUM(L54:L62)</f>
        <v>0</v>
      </c>
      <c r="M53" s="32">
        <f>SUM(M54:M62)</f>
        <v>0</v>
      </c>
      <c r="N53" s="32">
        <f t="shared" ref="N53:Q53" si="6">SUM(N54:N62)</f>
        <v>0</v>
      </c>
      <c r="O53" s="32">
        <f t="shared" si="6"/>
        <v>0</v>
      </c>
      <c r="P53" s="32">
        <f t="shared" si="6"/>
        <v>0</v>
      </c>
      <c r="Q53" s="32">
        <f t="shared" si="6"/>
        <v>0</v>
      </c>
      <c r="R53" s="32">
        <f>SUM(R54:R62)</f>
        <v>0</v>
      </c>
      <c r="S53" s="31">
        <f t="shared" si="2"/>
        <v>2261954.46</v>
      </c>
    </row>
    <row r="54" spans="3:21" x14ac:dyDescent="0.25">
      <c r="C54" s="52" t="s">
        <v>44</v>
      </c>
      <c r="D54" s="22"/>
      <c r="E54" s="22"/>
      <c r="F54" s="31">
        <v>861049.54</v>
      </c>
      <c r="G54" s="31">
        <v>497798.42</v>
      </c>
      <c r="H54" s="31"/>
      <c r="I54" s="31">
        <v>164610</v>
      </c>
      <c r="J54" s="31"/>
      <c r="K54" s="31"/>
      <c r="L54" s="33"/>
      <c r="M54" s="33"/>
      <c r="N54" s="33"/>
      <c r="O54" s="36"/>
      <c r="P54" s="36"/>
      <c r="Q54" s="36"/>
      <c r="R54" s="36"/>
      <c r="S54" s="31">
        <f t="shared" si="2"/>
        <v>1523457.96</v>
      </c>
    </row>
    <row r="55" spans="3:21" ht="18.75" customHeight="1" x14ac:dyDescent="0.25">
      <c r="C55" s="52" t="s">
        <v>45</v>
      </c>
      <c r="D55" s="39">
        <v>8565921.1300000008</v>
      </c>
      <c r="E55" s="22"/>
      <c r="G55" s="31"/>
      <c r="L55" s="33"/>
      <c r="N55" s="33"/>
      <c r="Q55" s="31"/>
      <c r="R55" s="31"/>
      <c r="S55" s="31">
        <v>0</v>
      </c>
    </row>
    <row r="56" spans="3:21" x14ac:dyDescent="0.25">
      <c r="C56" s="52" t="s">
        <v>46</v>
      </c>
      <c r="D56" s="39"/>
      <c r="E56" s="22"/>
      <c r="F56" s="44">
        <v>70800</v>
      </c>
      <c r="G56" s="31">
        <v>21462.5</v>
      </c>
      <c r="H56" s="31">
        <v>31572</v>
      </c>
      <c r="I56" s="44">
        <v>128384</v>
      </c>
      <c r="L56" s="33"/>
      <c r="N56" s="33"/>
      <c r="O56" s="36"/>
      <c r="P56" s="31"/>
      <c r="Q56" s="31"/>
      <c r="R56" s="31"/>
      <c r="S56" s="31">
        <f>SUM(F56:Q56)</f>
        <v>252218.5</v>
      </c>
    </row>
    <row r="57" spans="3:21" x14ac:dyDescent="0.25">
      <c r="C57" s="52" t="s">
        <v>47</v>
      </c>
      <c r="D57" s="40">
        <v>8565621.1300000008</v>
      </c>
      <c r="E57" s="53"/>
      <c r="I57" s="31"/>
      <c r="L57" s="33"/>
      <c r="N57" s="33"/>
      <c r="O57" s="33"/>
      <c r="Q57" s="31"/>
      <c r="R57" s="31"/>
      <c r="S57" s="31">
        <f>SUM(F57:Q57)</f>
        <v>0</v>
      </c>
    </row>
    <row r="58" spans="3:21" x14ac:dyDescent="0.25">
      <c r="C58" s="52" t="s">
        <v>48</v>
      </c>
      <c r="D58" s="40"/>
      <c r="E58" s="53"/>
      <c r="F58" s="44">
        <v>116820</v>
      </c>
      <c r="H58" s="44">
        <v>84370</v>
      </c>
      <c r="I58" s="44">
        <v>95580</v>
      </c>
      <c r="L58" s="33"/>
      <c r="M58" s="33"/>
      <c r="N58" s="33"/>
      <c r="O58" s="33"/>
      <c r="Q58" s="31"/>
      <c r="R58" s="31"/>
      <c r="S58" s="31">
        <f>SUM(F58:Q58)</f>
        <v>296770</v>
      </c>
    </row>
    <row r="59" spans="3:21" x14ac:dyDescent="0.25">
      <c r="C59" s="52" t="s">
        <v>49</v>
      </c>
      <c r="E59" s="53"/>
      <c r="L59" s="31"/>
      <c r="M59" s="31"/>
      <c r="N59" s="31"/>
      <c r="O59" s="31"/>
      <c r="P59" s="31"/>
      <c r="Q59" s="31"/>
      <c r="R59" s="31"/>
      <c r="S59" s="31">
        <f>SUM(F59:Q59)</f>
        <v>0</v>
      </c>
    </row>
    <row r="60" spans="3:21" x14ac:dyDescent="0.25">
      <c r="C60" s="52" t="s">
        <v>50</v>
      </c>
      <c r="E60" s="53"/>
      <c r="L60" s="31"/>
      <c r="M60" s="31"/>
      <c r="N60" s="31"/>
      <c r="O60" s="31"/>
      <c r="Q60" s="31"/>
      <c r="R60" s="31"/>
      <c r="S60" s="31">
        <f>SUM(F60:Q60)</f>
        <v>0</v>
      </c>
    </row>
    <row r="61" spans="3:21" x14ac:dyDescent="0.25">
      <c r="C61" s="52" t="s">
        <v>51</v>
      </c>
      <c r="D61" s="15">
        <v>0</v>
      </c>
      <c r="E61" s="53"/>
      <c r="F61" s="44">
        <v>189508</v>
      </c>
      <c r="L61" s="31"/>
      <c r="M61" s="31">
        <v>0</v>
      </c>
      <c r="N61" s="31">
        <v>0</v>
      </c>
      <c r="O61" s="31">
        <v>0</v>
      </c>
      <c r="Q61" s="31">
        <v>0</v>
      </c>
      <c r="R61" s="31"/>
      <c r="S61" s="31">
        <v>0</v>
      </c>
    </row>
    <row r="62" spans="3:21" ht="17.25" customHeight="1" x14ac:dyDescent="0.25">
      <c r="C62" s="52" t="s">
        <v>52</v>
      </c>
      <c r="D62" s="15">
        <v>0</v>
      </c>
      <c r="E62" s="53"/>
      <c r="L62" s="31">
        <v>0</v>
      </c>
      <c r="M62" s="31">
        <v>0</v>
      </c>
      <c r="N62" s="31">
        <v>0</v>
      </c>
      <c r="O62" s="31">
        <v>0</v>
      </c>
      <c r="P62" s="44" t="s">
        <v>100</v>
      </c>
      <c r="Q62" s="31"/>
      <c r="R62" s="31"/>
      <c r="S62" s="31">
        <f t="shared" ref="S62:S83" si="7">SUM(F62:Q62)</f>
        <v>0</v>
      </c>
    </row>
    <row r="63" spans="3:21" x14ac:dyDescent="0.25">
      <c r="C63" s="19" t="s">
        <v>53</v>
      </c>
      <c r="D63" s="14">
        <f>+D64+D65+D66+D67</f>
        <v>34312081.130000003</v>
      </c>
      <c r="E63" s="14">
        <f t="shared" ref="E63:Q63" si="8">+E64+E65+E66+E67</f>
        <v>0</v>
      </c>
      <c r="F63" s="14">
        <f t="shared" si="8"/>
        <v>0</v>
      </c>
      <c r="G63" s="14">
        <f t="shared" si="8"/>
        <v>0</v>
      </c>
      <c r="H63" s="14">
        <f t="shared" si="8"/>
        <v>0</v>
      </c>
      <c r="I63" s="14">
        <f t="shared" si="8"/>
        <v>0</v>
      </c>
      <c r="J63" s="14">
        <f t="shared" si="8"/>
        <v>0</v>
      </c>
      <c r="K63" s="14">
        <f t="shared" si="8"/>
        <v>0</v>
      </c>
      <c r="L63" s="14">
        <f t="shared" si="8"/>
        <v>0</v>
      </c>
      <c r="M63" s="14">
        <f t="shared" si="8"/>
        <v>0</v>
      </c>
      <c r="N63" s="14">
        <f t="shared" si="8"/>
        <v>0</v>
      </c>
      <c r="O63" s="14">
        <f t="shared" si="8"/>
        <v>0</v>
      </c>
      <c r="P63" s="14">
        <f t="shared" si="8"/>
        <v>0</v>
      </c>
      <c r="Q63" s="14">
        <f t="shared" si="8"/>
        <v>0</v>
      </c>
      <c r="R63" s="14">
        <f>+R64+R65+R66+R67</f>
        <v>0</v>
      </c>
      <c r="S63" s="31">
        <f t="shared" si="7"/>
        <v>0</v>
      </c>
      <c r="U63" s="44" t="s">
        <v>99</v>
      </c>
    </row>
    <row r="64" spans="3:21" x14ac:dyDescent="0.25">
      <c r="C64" s="52" t="s">
        <v>54</v>
      </c>
      <c r="D64" s="39">
        <v>34312081.130000003</v>
      </c>
      <c r="E64" s="22"/>
      <c r="L64" s="31">
        <v>0</v>
      </c>
      <c r="M64" s="31">
        <v>0</v>
      </c>
      <c r="N64" s="31">
        <v>0</v>
      </c>
      <c r="O64" s="31">
        <v>0</v>
      </c>
      <c r="Q64" s="31"/>
      <c r="R64" s="31"/>
      <c r="S64" s="31">
        <f t="shared" si="7"/>
        <v>0</v>
      </c>
    </row>
    <row r="65" spans="3:19" x14ac:dyDescent="0.25">
      <c r="C65" s="52" t="s">
        <v>55</v>
      </c>
      <c r="D65" s="22"/>
      <c r="E65" s="22"/>
      <c r="L65" s="31">
        <v>0</v>
      </c>
      <c r="M65" s="31">
        <v>0</v>
      </c>
      <c r="N65" s="31">
        <v>0</v>
      </c>
      <c r="O65" s="31">
        <v>0</v>
      </c>
      <c r="Q65" s="31"/>
      <c r="R65" s="31"/>
      <c r="S65" s="31">
        <f t="shared" si="7"/>
        <v>0</v>
      </c>
    </row>
    <row r="66" spans="3:19" x14ac:dyDescent="0.25">
      <c r="C66" s="52" t="s">
        <v>56</v>
      </c>
      <c r="D66" s="15">
        <v>0</v>
      </c>
      <c r="E66" s="53"/>
      <c r="L66" s="31">
        <v>0</v>
      </c>
      <c r="M66" s="31">
        <v>0</v>
      </c>
      <c r="N66" s="31">
        <v>0</v>
      </c>
      <c r="O66" s="31">
        <v>0</v>
      </c>
      <c r="Q66" s="31"/>
      <c r="R66" s="31"/>
      <c r="S66" s="31">
        <f t="shared" si="7"/>
        <v>0</v>
      </c>
    </row>
    <row r="67" spans="3:19" ht="30" hidden="1" x14ac:dyDescent="0.25">
      <c r="C67" s="52" t="s">
        <v>57</v>
      </c>
      <c r="D67" s="15">
        <v>0</v>
      </c>
      <c r="E67" s="53"/>
      <c r="L67" s="31">
        <v>0</v>
      </c>
      <c r="M67" s="31">
        <v>0</v>
      </c>
      <c r="N67" s="31">
        <v>0</v>
      </c>
      <c r="O67" s="31">
        <v>0</v>
      </c>
      <c r="Q67" s="31"/>
      <c r="R67" s="31"/>
      <c r="S67" s="31">
        <f t="shared" si="7"/>
        <v>0</v>
      </c>
    </row>
    <row r="68" spans="3:19" ht="30" hidden="1" x14ac:dyDescent="0.25">
      <c r="C68" s="19" t="s">
        <v>58</v>
      </c>
      <c r="D68" s="14">
        <v>0</v>
      </c>
      <c r="E68" s="4"/>
      <c r="L68" s="30">
        <v>0</v>
      </c>
      <c r="M68" s="30">
        <v>0</v>
      </c>
      <c r="N68" s="30">
        <v>0</v>
      </c>
      <c r="O68" s="30">
        <v>0</v>
      </c>
      <c r="Q68" s="31"/>
      <c r="R68" s="31"/>
      <c r="S68" s="31">
        <f t="shared" si="7"/>
        <v>0</v>
      </c>
    </row>
    <row r="69" spans="3:19" hidden="1" x14ac:dyDescent="0.25">
      <c r="C69" s="52" t="s">
        <v>59</v>
      </c>
      <c r="D69" s="15">
        <v>0</v>
      </c>
      <c r="E69" s="53"/>
      <c r="L69" s="31">
        <v>0</v>
      </c>
      <c r="M69" s="31">
        <v>0</v>
      </c>
      <c r="N69" s="31">
        <v>0</v>
      </c>
      <c r="O69" s="31">
        <v>0</v>
      </c>
      <c r="Q69" s="31"/>
      <c r="R69" s="31"/>
      <c r="S69" s="31">
        <f t="shared" si="7"/>
        <v>0</v>
      </c>
    </row>
    <row r="70" spans="3:19" ht="30" hidden="1" x14ac:dyDescent="0.25">
      <c r="C70" s="52" t="s">
        <v>60</v>
      </c>
      <c r="D70" s="15">
        <v>0</v>
      </c>
      <c r="E70" s="53"/>
      <c r="L70" s="31">
        <v>0</v>
      </c>
      <c r="M70" s="31">
        <v>0</v>
      </c>
      <c r="N70" s="31">
        <v>0</v>
      </c>
      <c r="O70" s="31">
        <v>0</v>
      </c>
      <c r="Q70" s="31"/>
      <c r="R70" s="31"/>
      <c r="S70" s="31">
        <f t="shared" si="7"/>
        <v>0</v>
      </c>
    </row>
    <row r="71" spans="3:19" hidden="1" x14ac:dyDescent="0.25">
      <c r="C71" s="19" t="s">
        <v>61</v>
      </c>
      <c r="D71" s="14">
        <v>0</v>
      </c>
      <c r="E71" s="4"/>
      <c r="L71" s="30">
        <v>0</v>
      </c>
      <c r="M71" s="30">
        <v>0</v>
      </c>
      <c r="N71" s="30">
        <v>0</v>
      </c>
      <c r="O71" s="30">
        <v>0</v>
      </c>
      <c r="Q71" s="31"/>
      <c r="R71" s="31"/>
      <c r="S71" s="31">
        <f t="shared" si="7"/>
        <v>0</v>
      </c>
    </row>
    <row r="72" spans="3:19" hidden="1" x14ac:dyDescent="0.25">
      <c r="C72" s="52" t="s">
        <v>62</v>
      </c>
      <c r="D72" s="15">
        <v>0</v>
      </c>
      <c r="E72" s="53"/>
      <c r="L72" s="31">
        <v>0</v>
      </c>
      <c r="M72" s="31">
        <v>0</v>
      </c>
      <c r="N72" s="31">
        <v>0</v>
      </c>
      <c r="O72" s="31">
        <v>0</v>
      </c>
      <c r="Q72" s="31"/>
      <c r="R72" s="31"/>
      <c r="S72" s="31">
        <f t="shared" si="7"/>
        <v>0</v>
      </c>
    </row>
    <row r="73" spans="3:19" hidden="1" x14ac:dyDescent="0.25">
      <c r="C73" s="52" t="s">
        <v>63</v>
      </c>
      <c r="D73" s="15">
        <v>0</v>
      </c>
      <c r="E73" s="53"/>
      <c r="L73" s="31">
        <v>0</v>
      </c>
      <c r="M73" s="31">
        <v>0</v>
      </c>
      <c r="N73" s="31">
        <v>0</v>
      </c>
      <c r="O73" s="31">
        <v>0</v>
      </c>
      <c r="Q73" s="31"/>
      <c r="R73" s="31"/>
      <c r="S73" s="31">
        <f t="shared" si="7"/>
        <v>0</v>
      </c>
    </row>
    <row r="74" spans="3:19" ht="30" hidden="1" x14ac:dyDescent="0.25">
      <c r="C74" s="52" t="s">
        <v>64</v>
      </c>
      <c r="D74" s="15">
        <v>0</v>
      </c>
      <c r="E74" s="53"/>
      <c r="L74" s="31">
        <v>0</v>
      </c>
      <c r="M74" s="31">
        <v>0</v>
      </c>
      <c r="N74" s="31">
        <v>0</v>
      </c>
      <c r="O74" s="31">
        <v>0</v>
      </c>
      <c r="Q74" s="31"/>
      <c r="R74" s="31"/>
      <c r="S74" s="31">
        <f t="shared" si="7"/>
        <v>0</v>
      </c>
    </row>
    <row r="75" spans="3:19" hidden="1" x14ac:dyDescent="0.25">
      <c r="C75" s="18" t="s">
        <v>69</v>
      </c>
      <c r="D75" s="13">
        <v>0</v>
      </c>
      <c r="E75" s="2"/>
      <c r="F75" s="28"/>
      <c r="G75" s="28"/>
      <c r="H75" s="28"/>
      <c r="I75" s="28"/>
      <c r="J75" s="28"/>
      <c r="K75" s="28"/>
      <c r="L75" s="29">
        <v>0</v>
      </c>
      <c r="M75" s="29">
        <v>0</v>
      </c>
      <c r="N75" s="29">
        <v>0</v>
      </c>
      <c r="O75" s="29">
        <v>0</v>
      </c>
      <c r="P75" s="28"/>
      <c r="Q75" s="29"/>
      <c r="R75" s="29"/>
      <c r="S75" s="29">
        <f t="shared" si="7"/>
        <v>0</v>
      </c>
    </row>
    <row r="76" spans="3:19" hidden="1" x14ac:dyDescent="0.25">
      <c r="C76" s="19" t="s">
        <v>70</v>
      </c>
      <c r="D76" s="14">
        <v>0</v>
      </c>
      <c r="E76" s="4"/>
      <c r="L76" s="30">
        <v>0</v>
      </c>
      <c r="M76" s="30">
        <v>0</v>
      </c>
      <c r="N76" s="30">
        <v>0</v>
      </c>
      <c r="O76" s="30">
        <v>0</v>
      </c>
      <c r="Q76" s="31"/>
      <c r="R76" s="31"/>
      <c r="S76" s="31">
        <f t="shared" si="7"/>
        <v>0</v>
      </c>
    </row>
    <row r="77" spans="3:19" hidden="1" x14ac:dyDescent="0.25">
      <c r="C77" s="52" t="s">
        <v>71</v>
      </c>
      <c r="D77" s="14">
        <v>0</v>
      </c>
      <c r="E77" s="53"/>
      <c r="L77" s="30">
        <v>0</v>
      </c>
      <c r="M77" s="30">
        <v>0</v>
      </c>
      <c r="N77" s="30">
        <v>0</v>
      </c>
      <c r="O77" s="30">
        <v>0</v>
      </c>
      <c r="Q77" s="31"/>
      <c r="R77" s="31"/>
      <c r="S77" s="31">
        <f t="shared" si="7"/>
        <v>0</v>
      </c>
    </row>
    <row r="78" spans="3:19" hidden="1" x14ac:dyDescent="0.25">
      <c r="C78" s="52" t="s">
        <v>72</v>
      </c>
      <c r="D78" s="14">
        <v>0</v>
      </c>
      <c r="E78" s="53"/>
      <c r="L78" s="30">
        <v>0</v>
      </c>
      <c r="M78" s="30">
        <v>0</v>
      </c>
      <c r="N78" s="30">
        <v>0</v>
      </c>
      <c r="O78" s="30">
        <v>0</v>
      </c>
      <c r="Q78" s="31"/>
      <c r="R78" s="31"/>
      <c r="S78" s="31">
        <f t="shared" si="7"/>
        <v>0</v>
      </c>
    </row>
    <row r="79" spans="3:19" hidden="1" x14ac:dyDescent="0.25">
      <c r="C79" s="19" t="s">
        <v>73</v>
      </c>
      <c r="D79" s="14">
        <v>0</v>
      </c>
      <c r="E79" s="4"/>
      <c r="L79" s="30">
        <v>0</v>
      </c>
      <c r="M79" s="30">
        <v>0</v>
      </c>
      <c r="N79" s="30">
        <v>0</v>
      </c>
      <c r="O79" s="30">
        <v>0</v>
      </c>
      <c r="Q79" s="31"/>
      <c r="R79" s="31"/>
      <c r="S79" s="31">
        <f t="shared" si="7"/>
        <v>0</v>
      </c>
    </row>
    <row r="80" spans="3:19" hidden="1" x14ac:dyDescent="0.25">
      <c r="C80" s="52" t="s">
        <v>74</v>
      </c>
      <c r="D80" s="14">
        <v>0</v>
      </c>
      <c r="E80" s="53"/>
      <c r="L80" s="30">
        <v>0</v>
      </c>
      <c r="M80" s="30">
        <v>0</v>
      </c>
      <c r="N80" s="30">
        <v>0</v>
      </c>
      <c r="O80" s="30">
        <v>0</v>
      </c>
      <c r="Q80" s="31"/>
      <c r="R80" s="31"/>
      <c r="S80" s="31">
        <f t="shared" si="7"/>
        <v>0</v>
      </c>
    </row>
    <row r="81" spans="3:19" hidden="1" x14ac:dyDescent="0.25">
      <c r="C81" s="52" t="s">
        <v>75</v>
      </c>
      <c r="D81" s="14">
        <v>0</v>
      </c>
      <c r="E81" s="53"/>
      <c r="L81" s="30">
        <v>0</v>
      </c>
      <c r="M81" s="30">
        <v>0</v>
      </c>
      <c r="N81" s="30">
        <v>0</v>
      </c>
      <c r="O81" s="30">
        <v>0</v>
      </c>
      <c r="Q81" s="31"/>
      <c r="R81" s="31"/>
      <c r="S81" s="31">
        <f t="shared" si="7"/>
        <v>0</v>
      </c>
    </row>
    <row r="82" spans="3:19" hidden="1" x14ac:dyDescent="0.25">
      <c r="C82" s="19" t="s">
        <v>76</v>
      </c>
      <c r="D82" s="14">
        <v>0</v>
      </c>
      <c r="E82" s="4"/>
      <c r="L82" s="30">
        <v>0</v>
      </c>
      <c r="M82" s="30">
        <v>0</v>
      </c>
      <c r="N82" s="30">
        <v>0</v>
      </c>
      <c r="O82" s="30">
        <v>0</v>
      </c>
      <c r="Q82" s="31"/>
      <c r="R82" s="31"/>
      <c r="S82" s="31">
        <f t="shared" si="7"/>
        <v>0</v>
      </c>
    </row>
    <row r="83" spans="3:19" hidden="1" x14ac:dyDescent="0.25">
      <c r="C83" s="52" t="s">
        <v>77</v>
      </c>
      <c r="D83" s="14">
        <v>0</v>
      </c>
      <c r="E83" s="53"/>
      <c r="L83" s="30">
        <v>0</v>
      </c>
      <c r="M83" s="30">
        <v>0</v>
      </c>
      <c r="N83" s="30">
        <v>0</v>
      </c>
      <c r="O83" s="30">
        <v>0</v>
      </c>
      <c r="Q83" s="31"/>
      <c r="R83" s="31"/>
      <c r="S83" s="31">
        <f t="shared" si="7"/>
        <v>0</v>
      </c>
    </row>
    <row r="84" spans="3:19" x14ac:dyDescent="0.25">
      <c r="C84" s="20" t="s">
        <v>65</v>
      </c>
      <c r="D84" s="21">
        <f>D10</f>
        <v>325913264.94713163</v>
      </c>
      <c r="E84" s="21">
        <f>E10</f>
        <v>0</v>
      </c>
      <c r="F84" s="37">
        <f>+F63+F53+F27+F17+F11</f>
        <v>6823992.4399999995</v>
      </c>
      <c r="G84" s="37">
        <f>G10</f>
        <v>6978165.3799999999</v>
      </c>
      <c r="H84" s="37">
        <f>+H63+H53+H27+H17</f>
        <v>9598516.5599999987</v>
      </c>
      <c r="I84" s="37">
        <f>+I63+I53+I27+I17+I11</f>
        <v>8175424.7799999993</v>
      </c>
      <c r="J84" s="37">
        <f t="shared" ref="J84:S84" si="9">J10</f>
        <v>0</v>
      </c>
      <c r="K84" s="37">
        <f>+K53+K27+K17</f>
        <v>0</v>
      </c>
      <c r="L84" s="37">
        <f>+L63+L53+L27+L17+L11</f>
        <v>0</v>
      </c>
      <c r="M84" s="37">
        <f>+M53+M27+M17+M11</f>
        <v>0</v>
      </c>
      <c r="N84" s="37">
        <f t="shared" si="9"/>
        <v>0</v>
      </c>
      <c r="O84" s="37">
        <f>+O53+O27+O17</f>
        <v>0</v>
      </c>
      <c r="P84" s="37">
        <f t="shared" si="9"/>
        <v>0</v>
      </c>
      <c r="Q84" s="37">
        <f t="shared" si="9"/>
        <v>0</v>
      </c>
      <c r="R84" s="37">
        <f>+R10+R17+R27+R53</f>
        <v>0</v>
      </c>
      <c r="S84" s="37">
        <f t="shared" si="9"/>
        <v>31576099.159999996</v>
      </c>
    </row>
    <row r="85" spans="3:19" hidden="1" x14ac:dyDescent="0.25"/>
    <row r="86" spans="3:19" hidden="1" x14ac:dyDescent="0.25"/>
    <row r="87" spans="3:19" hidden="1" x14ac:dyDescent="0.25"/>
    <row r="88" spans="3:19" x14ac:dyDescent="0.25">
      <c r="C88" s="51" t="s">
        <v>98</v>
      </c>
    </row>
    <row r="89" spans="3:19" ht="30.75" customHeight="1" x14ac:dyDescent="0.25">
      <c r="C89" s="85" t="s">
        <v>101</v>
      </c>
      <c r="D89" s="86"/>
    </row>
    <row r="90" spans="3:19" ht="45.75" customHeight="1" x14ac:dyDescent="0.25">
      <c r="C90" s="83" t="s">
        <v>102</v>
      </c>
      <c r="D90" s="84"/>
    </row>
    <row r="91" spans="3:19" ht="68.25" customHeight="1" x14ac:dyDescent="0.25">
      <c r="C91" s="81" t="s">
        <v>103</v>
      </c>
      <c r="D91" s="82"/>
    </row>
    <row r="92" spans="3:19" ht="14.25" customHeight="1" x14ac:dyDescent="0.25">
      <c r="C92" s="62"/>
      <c r="D92" s="62"/>
    </row>
    <row r="93" spans="3:19" x14ac:dyDescent="0.25">
      <c r="C93" s="62"/>
    </row>
    <row r="94" spans="3:19" hidden="1" x14ac:dyDescent="0.25">
      <c r="C94" s="62"/>
    </row>
    <row r="95" spans="3:19" x14ac:dyDescent="0.25">
      <c r="C95" s="17" t="s">
        <v>108</v>
      </c>
      <c r="D95" s="17"/>
      <c r="F95" s="87" t="s">
        <v>110</v>
      </c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</row>
    <row r="96" spans="3:19" x14ac:dyDescent="0.25">
      <c r="C96" s="65" t="s">
        <v>109</v>
      </c>
      <c r="D96" s="23"/>
      <c r="E96" s="23"/>
      <c r="F96" s="88" t="s">
        <v>95</v>
      </c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</row>
    <row r="97" spans="3:12" x14ac:dyDescent="0.25">
      <c r="D97" s="65"/>
      <c r="E97" s="65"/>
    </row>
    <row r="99" spans="3:12" hidden="1" x14ac:dyDescent="0.25"/>
    <row r="100" spans="3:12" x14ac:dyDescent="0.25">
      <c r="C100" s="60"/>
    </row>
    <row r="101" spans="3:12" x14ac:dyDescent="0.25">
      <c r="C101" s="66"/>
      <c r="D101" s="60"/>
      <c r="E101" s="60"/>
      <c r="F101" s="61"/>
      <c r="G101" s="61"/>
      <c r="H101" s="61"/>
      <c r="I101" s="61"/>
      <c r="J101" s="61"/>
      <c r="K101" s="61"/>
      <c r="L101" s="61"/>
    </row>
    <row r="102" spans="3:12" x14ac:dyDescent="0.25">
      <c r="C102" s="62"/>
      <c r="D102" s="66"/>
      <c r="E102" s="66"/>
      <c r="F102" s="61"/>
      <c r="G102" s="61"/>
      <c r="H102" s="61"/>
      <c r="I102" s="61"/>
      <c r="J102" s="61"/>
      <c r="K102" s="61"/>
      <c r="L102" s="61"/>
    </row>
    <row r="103" spans="3:12" x14ac:dyDescent="0.25">
      <c r="C103" s="62"/>
      <c r="D103" s="63"/>
      <c r="E103" s="64"/>
      <c r="F103" s="61"/>
      <c r="G103" s="61"/>
      <c r="H103" s="61"/>
      <c r="I103" s="61"/>
      <c r="J103" s="61"/>
      <c r="K103" s="61"/>
      <c r="L103" s="61"/>
    </row>
    <row r="104" spans="3:12" x14ac:dyDescent="0.25">
      <c r="C104" s="62"/>
      <c r="D104" s="63"/>
      <c r="E104" s="64"/>
      <c r="F104" s="61"/>
      <c r="G104" s="61"/>
      <c r="H104" s="61"/>
      <c r="I104" s="61"/>
      <c r="J104" s="61"/>
      <c r="K104" s="61"/>
      <c r="L104" s="61"/>
    </row>
    <row r="105" spans="3:12" x14ac:dyDescent="0.25">
      <c r="D105" s="63"/>
      <c r="E105" s="64"/>
      <c r="F105" s="61"/>
      <c r="G105" s="61"/>
      <c r="H105" s="61"/>
      <c r="I105" s="61"/>
      <c r="J105" s="61"/>
      <c r="K105" s="61"/>
      <c r="L105" s="61"/>
    </row>
    <row r="108" spans="3:12" x14ac:dyDescent="0.25">
      <c r="E108" s="44"/>
    </row>
  </sheetData>
  <mergeCells count="17">
    <mergeCell ref="C91:D91"/>
    <mergeCell ref="C90:D90"/>
    <mergeCell ref="C89:D89"/>
    <mergeCell ref="F95:S95"/>
    <mergeCell ref="F96:S96"/>
    <mergeCell ref="S1:S4"/>
    <mergeCell ref="C6:N6"/>
    <mergeCell ref="C8:C9"/>
    <mergeCell ref="D8:D9"/>
    <mergeCell ref="E8:E9"/>
    <mergeCell ref="F8:S8"/>
    <mergeCell ref="C7:S7"/>
    <mergeCell ref="D1:M1"/>
    <mergeCell ref="D2:M2"/>
    <mergeCell ref="D3:M3"/>
    <mergeCell ref="D4:M4"/>
    <mergeCell ref="D5:M5"/>
  </mergeCells>
  <pageMargins left="0.25" right="0.25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95" t="s">
        <v>78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3:17" ht="21" customHeight="1" x14ac:dyDescent="0.25">
      <c r="C4" s="89" t="s">
        <v>67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3:17" ht="15.75" x14ac:dyDescent="0.25">
      <c r="C5" s="91" t="s">
        <v>68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</row>
    <row r="6" spans="3:17" ht="15.75" customHeight="1" x14ac:dyDescent="0.25">
      <c r="C6" s="93" t="s">
        <v>93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3:17" ht="15.75" customHeight="1" x14ac:dyDescent="0.25">
      <c r="C7" s="94" t="s">
        <v>79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9" spans="3:17" ht="23.25" customHeight="1" x14ac:dyDescent="0.25">
      <c r="C9" s="6" t="s">
        <v>66</v>
      </c>
      <c r="D9" s="11" t="s">
        <v>81</v>
      </c>
      <c r="E9" s="11" t="s">
        <v>82</v>
      </c>
      <c r="F9" s="11" t="s">
        <v>83</v>
      </c>
      <c r="G9" s="11" t="s">
        <v>84</v>
      </c>
      <c r="H9" s="12" t="s">
        <v>85</v>
      </c>
      <c r="I9" s="11" t="s">
        <v>86</v>
      </c>
      <c r="J9" s="12" t="s">
        <v>87</v>
      </c>
      <c r="K9" s="11" t="s">
        <v>88</v>
      </c>
      <c r="L9" s="11" t="s">
        <v>89</v>
      </c>
      <c r="M9" s="11" t="s">
        <v>90</v>
      </c>
      <c r="N9" s="11" t="s">
        <v>91</v>
      </c>
      <c r="O9" s="12" t="s">
        <v>92</v>
      </c>
      <c r="P9" s="11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9"/>
    </row>
    <row r="14" spans="3:17" x14ac:dyDescent="0.25">
      <c r="C14" s="5" t="s">
        <v>4</v>
      </c>
      <c r="Q14" s="10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ENC. CONTABILIDAD</cp:lastModifiedBy>
  <cp:lastPrinted>2026-05-07T18:58:42Z</cp:lastPrinted>
  <dcterms:created xsi:type="dcterms:W3CDTF">2021-07-29T18:58:50Z</dcterms:created>
  <dcterms:modified xsi:type="dcterms:W3CDTF">2026-05-07T19:05:45Z</dcterms:modified>
</cp:coreProperties>
</file>