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3\Junio 2023\"/>
    </mc:Choice>
  </mc:AlternateContent>
  <bookViews>
    <workbookView xWindow="0" yWindow="0" windowWidth="28800" windowHeight="13620"/>
  </bookViews>
  <sheets>
    <sheet name="Hoja1" sheetId="1" r:id="rId1"/>
  </sheets>
  <externalReferences>
    <externalReference r:id="rId2"/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80" i="1" l="1"/>
  <c r="B174" i="1"/>
  <c r="C156" i="1"/>
  <c r="C155" i="1"/>
  <c r="C151" i="1"/>
  <c r="C148" i="1"/>
  <c r="C125" i="1"/>
  <c r="C115" i="1"/>
  <c r="C111" i="1"/>
  <c r="C110" i="1"/>
  <c r="C109" i="1"/>
  <c r="C103" i="1"/>
  <c r="C101" i="1"/>
  <c r="C86" i="1"/>
  <c r="C66" i="1"/>
  <c r="C60" i="1"/>
  <c r="C56" i="1"/>
  <c r="C38" i="1"/>
  <c r="C33" i="1"/>
  <c r="C31" i="1"/>
  <c r="C30" i="1"/>
  <c r="C28" i="1"/>
  <c r="C20" i="1"/>
  <c r="C181" i="1" s="1"/>
  <c r="B16" i="1"/>
  <c r="B181" i="1" s="1"/>
  <c r="C182" i="1" s="1"/>
  <c r="B15" i="1"/>
</calcChain>
</file>

<file path=xl/sharedStrings.xml><?xml version="1.0" encoding="utf-8"?>
<sst xmlns="http://schemas.openxmlformats.org/spreadsheetml/2006/main" count="217" uniqueCount="190">
  <si>
    <t>Diferencia para control debe ser cero</t>
  </si>
  <si>
    <t>Servicio Nacional de Salud</t>
  </si>
  <si>
    <t>Hospital Regional Evangelina Rodriguez</t>
  </si>
  <si>
    <t>Balanza de comprobación</t>
  </si>
  <si>
    <t>Al 30 de junio 2023</t>
  </si>
  <si>
    <t>(Valores en RD$)</t>
  </si>
  <si>
    <t>HRER 4.1.2.3.01 Elaboracion y analisis de estados Financieros</t>
  </si>
  <si>
    <t xml:space="preserve">Cuentas </t>
  </si>
  <si>
    <t>DB</t>
  </si>
  <si>
    <t>CR</t>
  </si>
  <si>
    <t>Efectivo y Banco</t>
  </si>
  <si>
    <t>CONSILIACION BANCARIA</t>
  </si>
  <si>
    <t>Inventario</t>
  </si>
  <si>
    <t>Valor total de inventario de almacen a marzo</t>
  </si>
  <si>
    <t>Pagos anticipados</t>
  </si>
  <si>
    <t>Mobiliarios y equipos de oficina</t>
  </si>
  <si>
    <t>Valor total de mobiliarios según inventario de activos fijos al 30/04/2021</t>
  </si>
  <si>
    <t>Depreciación acumulada</t>
  </si>
  <si>
    <t>Cuentas por pagar a corto plazo</t>
  </si>
  <si>
    <t>Valor a pagar al Cierre de Mayo a;o 2021</t>
  </si>
  <si>
    <t>Retenciones y acumulaciones por pagar</t>
  </si>
  <si>
    <t xml:space="preserve">Beneficios a empleados a corto plazo </t>
  </si>
  <si>
    <t xml:space="preserve">Cuentas por pagar a largo plazo </t>
  </si>
  <si>
    <t>Deuda de a;os anteriores</t>
  </si>
  <si>
    <t>Beneficios a empleados a largo plazo</t>
  </si>
  <si>
    <t>Capital</t>
  </si>
  <si>
    <t>Resultado acumulado</t>
  </si>
  <si>
    <t>Resultado del período</t>
  </si>
  <si>
    <t>Reservas</t>
  </si>
  <si>
    <t>Ingresos</t>
  </si>
  <si>
    <t>Sueldos fijos</t>
  </si>
  <si>
    <t>rrhh</t>
  </si>
  <si>
    <t>Valor total de nomina interna mas completivos, y contratados</t>
  </si>
  <si>
    <t>Sueldos al personal contratado y/o igualado</t>
  </si>
  <si>
    <t>Sueldos al personal fijo en trámite de pensiones</t>
  </si>
  <si>
    <t>Sueldos al personal por servicios especiales</t>
  </si>
  <si>
    <t>Sueldo anual no. 13</t>
  </si>
  <si>
    <t>Provision de un mes de nomina según mes abril</t>
  </si>
  <si>
    <t>Proporción de vacaciones no disfrutadas</t>
  </si>
  <si>
    <t>Incentivos y escalafón</t>
  </si>
  <si>
    <t>Incentivo Senasa auxiliar matriz incentivo</t>
  </si>
  <si>
    <t>SOBRESUELDOS</t>
  </si>
  <si>
    <t>Prestación laboral por desvinculación</t>
  </si>
  <si>
    <t>Compensaciones especiales</t>
  </si>
  <si>
    <t>Primas por antigüedad</t>
  </si>
  <si>
    <t>Compensación por horas extraordinarias</t>
  </si>
  <si>
    <t>Compensación por servicio de seguridad</t>
  </si>
  <si>
    <t>Compensaciones por resultado</t>
  </si>
  <si>
    <t>Compensación por distancia</t>
  </si>
  <si>
    <t>Pago de horas extraordinarias, Horas extraordinarias fin de año (Reglamento 523-09)</t>
  </si>
  <si>
    <t>Bono por desempeño</t>
  </si>
  <si>
    <t>GRATIFICACIONES Y BONIFICACIONES</t>
  </si>
  <si>
    <t>Gratificaciones por aniversario de institución</t>
  </si>
  <si>
    <t>CONTRIBUCIONES A LA SEGURIDAD SOCIAL Y RIESGO LABORAL</t>
  </si>
  <si>
    <t>Contribuciones al seguro de salud</t>
  </si>
  <si>
    <t xml:space="preserve">Contribuciones al seguro de pensiones </t>
  </si>
  <si>
    <t>Contribuciones al seguro de riesgo laboral</t>
  </si>
  <si>
    <t>SERVICIOS NO PERSONALES</t>
  </si>
  <si>
    <t>SERVICIOS BÁSICOS</t>
  </si>
  <si>
    <t>Servicios telefónico de larga distancia</t>
  </si>
  <si>
    <t>Teléfono local</t>
  </si>
  <si>
    <t>Gastos de Telefono</t>
  </si>
  <si>
    <t>Telefax y correo</t>
  </si>
  <si>
    <t>Servicio de internet y televisión por cable</t>
  </si>
  <si>
    <t>Energía eléctrica</t>
  </si>
  <si>
    <t>Agua</t>
  </si>
  <si>
    <t>Organización de eventos y festividades</t>
  </si>
  <si>
    <t>PUBLICIDAD, IMPRESIÓN Y ENCUADERNACIÓN</t>
  </si>
  <si>
    <t>Publicidad y propaganda</t>
  </si>
  <si>
    <t>Impresión y encuadernación</t>
  </si>
  <si>
    <t>VIÁTICOS</t>
  </si>
  <si>
    <t>Viáticos dentro del país</t>
  </si>
  <si>
    <t>Viáticos fuera del país</t>
  </si>
  <si>
    <t>TRANSPORTE Y ALMACENAJES</t>
  </si>
  <si>
    <t>Pasajes</t>
  </si>
  <si>
    <t>Peajes</t>
  </si>
  <si>
    <t>Almacenaje</t>
  </si>
  <si>
    <t>Fletes</t>
  </si>
  <si>
    <t>ALQUILERES Y RENTA</t>
  </si>
  <si>
    <t>Alquiler de equipo de oficina y muebles</t>
  </si>
  <si>
    <t>Alquileres de equipos de transporte, tracción y elevación</t>
  </si>
  <si>
    <t>Alquilleres y rentas de edificios y locales</t>
  </si>
  <si>
    <t>Alquiler de equipo educacional</t>
  </si>
  <si>
    <t>Alquiler de equipo para computación</t>
  </si>
  <si>
    <t>Otros alquileres</t>
  </si>
  <si>
    <t>SEGUROS</t>
  </si>
  <si>
    <t>Seguro de bienes muebles</t>
  </si>
  <si>
    <t>Seguro de personas</t>
  </si>
  <si>
    <t>CONSERV., REPS. MENORES E INSTALACIONES TEMP.</t>
  </si>
  <si>
    <t>Obras menores en edificaciones</t>
  </si>
  <si>
    <t>Obras para edificación no residencial</t>
  </si>
  <si>
    <t>Servicios especiales de mantenimiento y reparación</t>
  </si>
  <si>
    <t>Reparaciones</t>
  </si>
  <si>
    <t>Mantenimiento y reparación de obras civiles en instalaciones varias</t>
  </si>
  <si>
    <t>Servicios de pintura y derivados con fin de higiene y embellecimiento</t>
  </si>
  <si>
    <t>Reparaciones de obras menores</t>
  </si>
  <si>
    <t>Mant. y rep. De equipo de oficina y muebles</t>
  </si>
  <si>
    <t>Instalaciones eléctricas</t>
  </si>
  <si>
    <t>Mantenimiento y reparación de equipos sanitarios y de laboratorio</t>
  </si>
  <si>
    <t>Mant. y rep. De equipo de transporte, tracción y elevación</t>
  </si>
  <si>
    <t>Mantenimiento y reparación de muebles y equipos de oficina</t>
  </si>
  <si>
    <t>Mantenimiento y reparación de equipo para computación</t>
  </si>
  <si>
    <t>Equipo de telecomunicaciones y señalamiento</t>
  </si>
  <si>
    <t>Pinturas, Lacas, Barnices, Diluyentes y Absorbentes para Pinturas</t>
  </si>
  <si>
    <t xml:space="preserve">OTROS SERVICIOS NO PERSONALES </t>
  </si>
  <si>
    <t>Comisiones y gastos bancarios</t>
  </si>
  <si>
    <t xml:space="preserve">Servicios sanitarios médicos y veterinarios </t>
  </si>
  <si>
    <t>Fumigación</t>
  </si>
  <si>
    <t>Insecticidas, Fumigantes y Otros</t>
  </si>
  <si>
    <t>Limpieza e higiene</t>
  </si>
  <si>
    <t>Eventos generales</t>
  </si>
  <si>
    <t>Festividades</t>
  </si>
  <si>
    <t>Servicios jurídicos</t>
  </si>
  <si>
    <t>Gastos judiciales</t>
  </si>
  <si>
    <t>Servicios de capacitación</t>
  </si>
  <si>
    <t>Otros servicios técnicos profesionales</t>
  </si>
  <si>
    <t>otros gastos</t>
  </si>
  <si>
    <r>
      <t>Impuestos</t>
    </r>
    <r>
      <rPr>
        <sz val="12"/>
        <color theme="1"/>
        <rFont val="Times New Roman"/>
        <family val="1"/>
      </rPr>
      <t> </t>
    </r>
  </si>
  <si>
    <t>Recolección de residuos sólidos</t>
  </si>
  <si>
    <t>Servicios de informática y sistemas computarizados</t>
  </si>
  <si>
    <t>MATERIALES Y SUMINISTROS</t>
  </si>
  <si>
    <t>ALIMENTOS Y PRODUCTOS AGROFORESTALES</t>
  </si>
  <si>
    <t>Alimentos y bebidas para personas</t>
  </si>
  <si>
    <t>Productos forestales</t>
  </si>
  <si>
    <t>TEXTILES Y VESTUARIOS</t>
  </si>
  <si>
    <t>Hilados y telas</t>
  </si>
  <si>
    <t>Acabados textiles</t>
  </si>
  <si>
    <t>Prendas de vestir</t>
  </si>
  <si>
    <t>PRODUCTOS DE PAPEL, CARTÓN E IMPRESO</t>
  </si>
  <si>
    <t>Papel de escritorio</t>
  </si>
  <si>
    <t>Productos de papel y cartón</t>
  </si>
  <si>
    <t>Productos de artes gráficas</t>
  </si>
  <si>
    <t>Productos medicinales para uso humano</t>
  </si>
  <si>
    <t>oxigeno</t>
  </si>
  <si>
    <t>PRODUCTOS DE CUERO, CAUCHO Y PLÁSTICOS</t>
  </si>
  <si>
    <t>Artículos de cuero</t>
  </si>
  <si>
    <t>Libros, revistas y periódicos</t>
  </si>
  <si>
    <t>Llantas y neumáticos</t>
  </si>
  <si>
    <t>Artículos de caucho</t>
  </si>
  <si>
    <t>Artículos de plástico</t>
  </si>
  <si>
    <t>PRODUCTOS DE MINERALES, METÁLICOS Y NO METÁLICOS</t>
  </si>
  <si>
    <t>Metales y piedras preciosas</t>
  </si>
  <si>
    <t>Productos de cemento</t>
  </si>
  <si>
    <t>Productos de porcelana</t>
  </si>
  <si>
    <t>Productos de yeso</t>
  </si>
  <si>
    <t>Productos de vidrio</t>
  </si>
  <si>
    <t>Productos ferrosos</t>
  </si>
  <si>
    <t>Productos no ferrosos</t>
  </si>
  <si>
    <t>Productos fotoquímicos</t>
  </si>
  <si>
    <t>Herramientas menores</t>
  </si>
  <si>
    <t>Productos de hojalata</t>
  </si>
  <si>
    <t>Accesorios de metal</t>
  </si>
  <si>
    <t>Piedra, arcilla y arena</t>
  </si>
  <si>
    <t>COMBUSTIBLES, LUBRICANTES, PRODUCTOS QUÍMICOS Y CONEXOS</t>
  </si>
  <si>
    <t>Gas GLP</t>
  </si>
  <si>
    <t>Gasolina</t>
  </si>
  <si>
    <t>Gasoil   / GLP</t>
  </si>
  <si>
    <t>Aceites y grasas</t>
  </si>
  <si>
    <t>Lubricantes</t>
  </si>
  <si>
    <t>Productos químicos de laboratorio y de uso personal</t>
  </si>
  <si>
    <t>Insecticidas, fumigantes y otros</t>
  </si>
  <si>
    <t>Pinturas, lacas, barnices, diluyentes y absorbentes para pinturas</t>
  </si>
  <si>
    <t>PRODUCTOS Y ÚTILES VARIOS</t>
  </si>
  <si>
    <t>Material para limpieza</t>
  </si>
  <si>
    <t>Útiles de escritorio, oficina e informática </t>
  </si>
  <si>
    <t>Útiles menores médico quirurgicos</t>
  </si>
  <si>
    <t>Utiles de cocina y comedor</t>
  </si>
  <si>
    <t>Utiles menores médico quirurgicos y de laboratorio</t>
  </si>
  <si>
    <t>Productos eléctricos y afines</t>
  </si>
  <si>
    <t>Otros repuestos y accesorios menores</t>
  </si>
  <si>
    <t>Productos y Utiles Varios  n.i.p</t>
  </si>
  <si>
    <t>Bonos para útiles diversos</t>
  </si>
  <si>
    <t>Minerales</t>
  </si>
  <si>
    <t>Útiles de cocina y comedor</t>
  </si>
  <si>
    <t>Otros</t>
  </si>
  <si>
    <t>TRANSFERENCIAS CORRIENTES</t>
  </si>
  <si>
    <t>Ayudas y donaciones ocacionales a hogares y personas</t>
  </si>
  <si>
    <t>Becas nacionales</t>
  </si>
  <si>
    <t>Becas extranjeras</t>
  </si>
  <si>
    <t>Transferencia Por Disminucion Deuda Publica y Otras</t>
  </si>
  <si>
    <t>Transferencias corrientes a asociaciones sin fines de lucro</t>
  </si>
  <si>
    <t xml:space="preserve"> </t>
  </si>
  <si>
    <t xml:space="preserve">Transferencias corrientes </t>
  </si>
  <si>
    <t>Anticipos Financieros</t>
  </si>
  <si>
    <t>Gasto de depreciación</t>
  </si>
  <si>
    <t>Gasto de amortización</t>
  </si>
  <si>
    <t>Pérdida por retiro</t>
  </si>
  <si>
    <t>Otros Gastos</t>
  </si>
  <si>
    <t>Balance</t>
  </si>
  <si>
    <t>Elaborado Po: Lic. Eileen Cisnero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</si>
</sst>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(* #,##0_);_(* \(#,##0\);_(* &quot;-&quot;_);_(@_)"/>
    <numFmt numFmtId="43" formatCode="_(* #,##0.00_);_(* \(#,##0.0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Times New Roman"/>
      <family val="1"/>
    </font>
    <font>
      <sz val="9"/>
      <color theme="1"/>
      <name val="Times New Roman"/>
      <family val="1"/>
    </font>
    <font>
      <sz val="9"/>
      <color theme="0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b/>
      <sz val="9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1"/>
      <name val="Times New Roman"/>
      <family val="1"/>
    </font>
    <font>
      <sz val="12"/>
      <color theme="0"/>
      <name val="Times New Roman"/>
      <family val="1"/>
    </font>
    <font>
      <b/>
      <u val="singleAccounting"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5" fillId="0" borderId="0"/>
  </cellStyleXfs>
  <cellXfs count="50">
    <xf numFmtId="0" fontId="0" fillId="0" borderId="0" xfId="0"/>
    <xf numFmtId="0" fontId="3" fillId="2" borderId="0" xfId="0" applyFont="1" applyFill="1" applyAlignment="1">
      <alignment vertical="center"/>
    </xf>
    <xf numFmtId="3" fontId="4" fillId="2" borderId="0" xfId="0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/>
    <xf numFmtId="0" fontId="7" fillId="2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1" fontId="4" fillId="0" borderId="0" xfId="0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3" fontId="7" fillId="2" borderId="1" xfId="0" applyNumberFormat="1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vertical="center"/>
    </xf>
    <xf numFmtId="3" fontId="11" fillId="2" borderId="1" xfId="1" applyNumberFormat="1" applyFont="1" applyFill="1" applyBorder="1" applyAlignment="1">
      <alignment vertical="center"/>
    </xf>
    <xf numFmtId="3" fontId="11" fillId="2" borderId="1" xfId="0" applyNumberFormat="1" applyFont="1" applyFill="1" applyBorder="1" applyAlignment="1">
      <alignment vertical="center"/>
    </xf>
    <xf numFmtId="4" fontId="6" fillId="0" borderId="0" xfId="0" applyNumberFormat="1" applyFont="1"/>
    <xf numFmtId="41" fontId="6" fillId="0" borderId="0" xfId="0" applyNumberFormat="1" applyFont="1"/>
    <xf numFmtId="3" fontId="11" fillId="2" borderId="1" xfId="0" applyNumberFormat="1" applyFont="1" applyFill="1" applyBorder="1" applyAlignment="1"/>
    <xf numFmtId="3" fontId="4" fillId="2" borderId="1" xfId="0" applyNumberFormat="1" applyFont="1" applyFill="1" applyBorder="1" applyAlignment="1"/>
    <xf numFmtId="4" fontId="6" fillId="0" borderId="0" xfId="0" applyNumberFormat="1" applyFont="1" applyFill="1"/>
    <xf numFmtId="0" fontId="6" fillId="0" borderId="0" xfId="0" applyFont="1" applyFill="1"/>
    <xf numFmtId="0" fontId="7" fillId="2" borderId="1" xfId="0" applyFont="1" applyFill="1" applyBorder="1" applyAlignment="1">
      <alignment vertical="center"/>
    </xf>
    <xf numFmtId="41" fontId="10" fillId="0" borderId="0" xfId="0" applyNumberFormat="1" applyFont="1" applyFill="1" applyBorder="1" applyAlignment="1">
      <alignment horizontal="center" vertical="center"/>
    </xf>
    <xf numFmtId="4" fontId="8" fillId="0" borderId="0" xfId="0" applyNumberFormat="1" applyFont="1"/>
    <xf numFmtId="0" fontId="8" fillId="0" borderId="0" xfId="0" applyFont="1"/>
    <xf numFmtId="0" fontId="12" fillId="2" borderId="1" xfId="0" applyFont="1" applyFill="1" applyBorder="1" applyAlignment="1">
      <alignment vertical="center"/>
    </xf>
    <xf numFmtId="0" fontId="11" fillId="2" borderId="1" xfId="0" applyFont="1" applyFill="1" applyBorder="1"/>
    <xf numFmtId="3" fontId="6" fillId="0" borderId="0" xfId="0" applyNumberFormat="1" applyFont="1"/>
    <xf numFmtId="4" fontId="6" fillId="0" borderId="0" xfId="0" applyNumberFormat="1" applyFont="1" applyBorder="1"/>
    <xf numFmtId="0" fontId="12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vertical="center"/>
    </xf>
    <xf numFmtId="0" fontId="13" fillId="2" borderId="1" xfId="0" applyFont="1" applyFill="1" applyBorder="1" applyAlignment="1">
      <alignment horizontal="left" vertical="center" wrapText="1"/>
    </xf>
    <xf numFmtId="3" fontId="11" fillId="2" borderId="1" xfId="1" applyNumberFormat="1" applyFont="1" applyFill="1" applyBorder="1" applyAlignment="1"/>
    <xf numFmtId="0" fontId="14" fillId="2" borderId="1" xfId="0" applyFont="1" applyFill="1" applyBorder="1"/>
    <xf numFmtId="0" fontId="11" fillId="2" borderId="1" xfId="0" applyFont="1" applyFill="1" applyBorder="1" applyAlignment="1">
      <alignment horizontal="left"/>
    </xf>
    <xf numFmtId="4" fontId="11" fillId="2" borderId="1" xfId="0" applyNumberFormat="1" applyFont="1" applyFill="1" applyBorder="1"/>
    <xf numFmtId="0" fontId="16" fillId="2" borderId="1" xfId="2" applyFont="1" applyFill="1" applyBorder="1" applyAlignment="1">
      <alignment vertical="center"/>
    </xf>
    <xf numFmtId="0" fontId="9" fillId="2" borderId="1" xfId="2" applyFont="1" applyFill="1" applyBorder="1" applyAlignment="1">
      <alignment vertical="center"/>
    </xf>
    <xf numFmtId="4" fontId="17" fillId="0" borderId="0" xfId="2" applyNumberFormat="1" applyFont="1" applyFill="1" applyBorder="1" applyAlignment="1">
      <alignment horizontal="center" vertical="center"/>
    </xf>
    <xf numFmtId="3" fontId="18" fillId="2" borderId="1" xfId="1" applyNumberFormat="1" applyFont="1" applyFill="1" applyBorder="1" applyAlignment="1"/>
    <xf numFmtId="0" fontId="16" fillId="2" borderId="1" xfId="0" applyFont="1" applyFill="1" applyBorder="1" applyAlignment="1">
      <alignment vertical="center"/>
    </xf>
    <xf numFmtId="3" fontId="19" fillId="2" borderId="1" xfId="1" applyNumberFormat="1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3" fontId="4" fillId="0" borderId="0" xfId="0" applyNumberFormat="1" applyFont="1" applyFill="1" applyAlignment="1">
      <alignment vertical="center"/>
    </xf>
    <xf numFmtId="3" fontId="6" fillId="0" borderId="0" xfId="0" applyNumberFormat="1" applyFont="1" applyAlignment="1"/>
    <xf numFmtId="0" fontId="2" fillId="0" borderId="0" xfId="0" applyFont="1"/>
    <xf numFmtId="0" fontId="6" fillId="0" borderId="0" xfId="0" applyFont="1" applyFill="1" applyAlignment="1">
      <alignment horizontal="right" vertical="center"/>
    </xf>
    <xf numFmtId="3" fontId="4" fillId="0" borderId="0" xfId="0" applyNumberFormat="1" applyFont="1" applyAlignment="1"/>
    <xf numFmtId="0" fontId="4" fillId="0" borderId="0" xfId="0" applyFont="1" applyBorder="1" applyAlignment="1">
      <alignment horizontal="center"/>
    </xf>
  </cellXfs>
  <cellStyles count="3">
    <cellStyle name="Millares" xfId="1" builtinId="3"/>
    <cellStyle name="Normal" xfId="0" builtinId="0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3473825</xdr:colOff>
      <xdr:row>4</xdr:row>
      <xdr:rowOff>78441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73824" cy="840441"/>
        </a:xfrm>
        <a:prstGeom prst="rect">
          <a:avLst/>
        </a:prstGeom>
      </xdr:spPr>
    </xdr:pic>
    <xdr:clientData/>
  </xdr:twoCellAnchor>
  <xdr:twoCellAnchor>
    <xdr:from>
      <xdr:col>0</xdr:col>
      <xdr:colOff>3843618</xdr:colOff>
      <xdr:row>0</xdr:row>
      <xdr:rowOff>0</xdr:rowOff>
    </xdr:from>
    <xdr:to>
      <xdr:col>2</xdr:col>
      <xdr:colOff>984837</xdr:colOff>
      <xdr:row>4</xdr:row>
      <xdr:rowOff>160734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843618" y="0"/>
          <a:ext cx="2513319" cy="92273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AI/Downloads/Estados%20Fin-Dic%202023%20(4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esktop/Estados%20Financieros/Estados%20Financieros%20agosto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F.SNS"/>
      <sheetName val="ERF SRS"/>
      <sheetName val="Bal Comprobacion Abril"/>
      <sheetName val="Efectivo"/>
      <sheetName val="Cuenta por Cobrar"/>
      <sheetName val="Inventario"/>
      <sheetName val="CXP Corto plazo"/>
      <sheetName val="Retenciones y Acum."/>
      <sheetName val="Benef. Empl x p Corto Plazo"/>
      <sheetName val="CXP Largo Plazo"/>
      <sheetName val="Cuenta por Cobrar a largo plazo"/>
      <sheetName val="Ingresos"/>
      <sheetName val="Total Gasto"/>
      <sheetName val="Benef. Empl x pagar Larg. Plaz"/>
      <sheetName val="Hoja1"/>
    </sheetNames>
    <sheetDataSet>
      <sheetData sheetId="0">
        <row r="43">
          <cell r="W43">
            <v>4398883</v>
          </cell>
        </row>
      </sheetData>
      <sheetData sheetId="1"/>
      <sheetData sheetId="2"/>
      <sheetData sheetId="3">
        <row r="23">
          <cell r="C23">
            <v>5651775.6899999995</v>
          </cell>
        </row>
      </sheetData>
      <sheetData sheetId="4"/>
      <sheetData sheetId="5">
        <row r="18">
          <cell r="B18">
            <v>14285530</v>
          </cell>
        </row>
      </sheetData>
      <sheetData sheetId="6">
        <row r="13">
          <cell r="B13">
            <v>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 Comprobacion Abril"/>
      <sheetName val="ESF.SNS"/>
      <sheetName val="ANEXO NOTAS "/>
      <sheetName val="ERF SRS"/>
    </sheetNames>
    <sheetDataSet>
      <sheetData sheetId="0" refreshError="1"/>
      <sheetData sheetId="1" refreshError="1"/>
      <sheetData sheetId="2" refreshError="1">
        <row r="19">
          <cell r="O19">
            <v>7145941.2999999998</v>
          </cell>
        </row>
        <row r="76">
          <cell r="M76">
            <v>82815.899999999994</v>
          </cell>
          <cell r="N76">
            <v>1002587.51</v>
          </cell>
          <cell r="O76">
            <v>74261.34</v>
          </cell>
          <cell r="P76">
            <v>995100.56</v>
          </cell>
          <cell r="Q76">
            <v>841502</v>
          </cell>
          <cell r="R76">
            <v>972454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P185"/>
  <sheetViews>
    <sheetView tabSelected="1" workbookViewId="0">
      <selection activeCell="O19" sqref="O19"/>
    </sheetView>
  </sheetViews>
  <sheetFormatPr baseColWidth="10" defaultColWidth="11.42578125" defaultRowHeight="15" x14ac:dyDescent="0.25"/>
  <cols>
    <col min="1" max="1" width="57.85546875" style="5" customWidth="1"/>
    <col min="2" max="2" width="22.7109375" style="48" customWidth="1"/>
    <col min="3" max="3" width="18.42578125" style="48" customWidth="1"/>
    <col min="4" max="4" width="6.42578125" style="49" customWidth="1"/>
    <col min="5" max="5" width="16.42578125" style="5" hidden="1" customWidth="1"/>
    <col min="6" max="6" width="17.5703125" style="5" hidden="1" customWidth="1"/>
    <col min="7" max="7" width="16.42578125" style="5" hidden="1" customWidth="1"/>
    <col min="8" max="8" width="24.5703125" style="5" hidden="1" customWidth="1"/>
    <col min="9" max="12" width="11.42578125" style="5" hidden="1" customWidth="1"/>
    <col min="13" max="16384" width="11.42578125" style="5"/>
  </cols>
  <sheetData>
    <row r="6" spans="1:8" x14ac:dyDescent="0.25">
      <c r="A6" s="1" t="s">
        <v>0</v>
      </c>
      <c r="B6" s="2"/>
      <c r="C6" s="3"/>
      <c r="D6" s="4"/>
    </row>
    <row r="7" spans="1:8" ht="15.75" x14ac:dyDescent="0.25">
      <c r="A7" s="6" t="s">
        <v>1</v>
      </c>
      <c r="B7" s="6"/>
      <c r="C7" s="6"/>
      <c r="D7" s="7"/>
    </row>
    <row r="8" spans="1:8" ht="15.75" x14ac:dyDescent="0.25">
      <c r="A8" s="6" t="s">
        <v>2</v>
      </c>
      <c r="B8" s="6"/>
      <c r="C8" s="6"/>
      <c r="D8" s="7"/>
    </row>
    <row r="9" spans="1:8" ht="15.75" x14ac:dyDescent="0.25">
      <c r="A9" s="6" t="s">
        <v>3</v>
      </c>
      <c r="B9" s="6"/>
      <c r="C9" s="6"/>
      <c r="D9" s="7"/>
    </row>
    <row r="10" spans="1:8" ht="15.75" x14ac:dyDescent="0.25">
      <c r="A10" s="6" t="s">
        <v>4</v>
      </c>
      <c r="B10" s="6"/>
      <c r="C10" s="6"/>
      <c r="D10" s="7"/>
    </row>
    <row r="11" spans="1:8" ht="15.75" x14ac:dyDescent="0.25">
      <c r="A11" s="6" t="s">
        <v>5</v>
      </c>
      <c r="B11" s="6"/>
      <c r="C11" s="6"/>
      <c r="D11" s="7"/>
    </row>
    <row r="12" spans="1:8" ht="15.75" x14ac:dyDescent="0.25">
      <c r="A12" s="6" t="s">
        <v>6</v>
      </c>
      <c r="B12" s="6"/>
      <c r="C12" s="6"/>
      <c r="D12" s="8"/>
    </row>
    <row r="13" spans="1:8" x14ac:dyDescent="0.25">
      <c r="A13" s="9"/>
      <c r="B13" s="2"/>
      <c r="C13" s="2"/>
      <c r="D13" s="8"/>
    </row>
    <row r="14" spans="1:8" ht="15.75" x14ac:dyDescent="0.25">
      <c r="A14" s="10" t="s">
        <v>7</v>
      </c>
      <c r="B14" s="11" t="s">
        <v>8</v>
      </c>
      <c r="C14" s="11" t="s">
        <v>9</v>
      </c>
      <c r="D14" s="12"/>
    </row>
    <row r="15" spans="1:8" ht="15.75" x14ac:dyDescent="0.25">
      <c r="A15" s="13" t="s">
        <v>10</v>
      </c>
      <c r="B15" s="14">
        <f>45739146+7829285+[1]Efectivo!C23</f>
        <v>59220206.689999998</v>
      </c>
      <c r="C15" s="15"/>
      <c r="D15" s="8"/>
      <c r="H15" s="5" t="s">
        <v>11</v>
      </c>
    </row>
    <row r="16" spans="1:8" ht="15.75" x14ac:dyDescent="0.25">
      <c r="A16" s="13" t="s">
        <v>12</v>
      </c>
      <c r="B16" s="15">
        <f>+[1]Inventario!B18</f>
        <v>14285530</v>
      </c>
      <c r="C16" s="15"/>
      <c r="D16" s="8"/>
      <c r="E16" s="16"/>
      <c r="F16" s="16"/>
      <c r="H16" s="5" t="s">
        <v>13</v>
      </c>
    </row>
    <row r="17" spans="1:8" ht="15.75" x14ac:dyDescent="0.25">
      <c r="A17" s="13" t="s">
        <v>14</v>
      </c>
      <c r="B17" s="15"/>
      <c r="C17" s="15"/>
      <c r="D17" s="8"/>
      <c r="E17" s="16"/>
      <c r="F17" s="16"/>
    </row>
    <row r="18" spans="1:8" ht="15.75" x14ac:dyDescent="0.25">
      <c r="A18" s="13" t="s">
        <v>15</v>
      </c>
      <c r="B18" s="14">
        <v>0</v>
      </c>
      <c r="C18" s="15"/>
      <c r="D18" s="8"/>
      <c r="E18" s="16"/>
      <c r="F18" s="16"/>
      <c r="G18" s="17"/>
      <c r="H18" s="5" t="s">
        <v>16</v>
      </c>
    </row>
    <row r="19" spans="1:8" ht="15.75" x14ac:dyDescent="0.25">
      <c r="A19" s="13" t="s">
        <v>17</v>
      </c>
      <c r="B19" s="18">
        <v>0</v>
      </c>
      <c r="C19" s="15"/>
      <c r="D19" s="8"/>
      <c r="E19" s="16"/>
      <c r="F19" s="16"/>
    </row>
    <row r="20" spans="1:8" ht="15.75" x14ac:dyDescent="0.25">
      <c r="A20" s="13" t="s">
        <v>18</v>
      </c>
      <c r="B20" s="19"/>
      <c r="C20" s="15">
        <f>+'[1]CXP Corto plazo'!B13</f>
        <v>0</v>
      </c>
      <c r="D20" s="8"/>
      <c r="E20" s="16"/>
      <c r="F20" s="16"/>
      <c r="H20" s="5" t="s">
        <v>19</v>
      </c>
    </row>
    <row r="21" spans="1:8" ht="15.75" x14ac:dyDescent="0.25">
      <c r="A21" s="13" t="s">
        <v>20</v>
      </c>
      <c r="B21" s="18"/>
      <c r="C21" s="15"/>
      <c r="D21" s="8"/>
      <c r="E21" s="16"/>
      <c r="F21" s="16"/>
    </row>
    <row r="22" spans="1:8" ht="15.75" x14ac:dyDescent="0.25">
      <c r="A22" s="13" t="s">
        <v>21</v>
      </c>
      <c r="B22" s="18"/>
      <c r="C22" s="15"/>
      <c r="D22" s="8"/>
      <c r="E22" s="16"/>
      <c r="F22" s="16"/>
    </row>
    <row r="23" spans="1:8" ht="15.75" x14ac:dyDescent="0.25">
      <c r="A23" s="13" t="s">
        <v>22</v>
      </c>
      <c r="B23" s="19"/>
      <c r="C23" s="18">
        <v>2533816</v>
      </c>
      <c r="D23" s="8"/>
      <c r="E23" s="16"/>
      <c r="F23" s="16"/>
      <c r="H23" s="5" t="s">
        <v>23</v>
      </c>
    </row>
    <row r="24" spans="1:8" ht="15.75" x14ac:dyDescent="0.25">
      <c r="A24" s="13" t="s">
        <v>24</v>
      </c>
      <c r="B24" s="19"/>
      <c r="C24" s="19"/>
      <c r="D24" s="8"/>
      <c r="E24" s="16"/>
      <c r="F24" s="16"/>
    </row>
    <row r="25" spans="1:8" ht="15" customHeight="1" x14ac:dyDescent="0.25">
      <c r="A25" s="13" t="s">
        <v>25</v>
      </c>
      <c r="B25" s="15"/>
      <c r="C25" s="15"/>
      <c r="D25" s="8"/>
      <c r="E25" s="16"/>
      <c r="F25" s="16"/>
      <c r="G25" s="17"/>
    </row>
    <row r="26" spans="1:8" s="21" customFormat="1" ht="15.75" x14ac:dyDescent="0.25">
      <c r="A26" s="13" t="s">
        <v>26</v>
      </c>
      <c r="B26" s="15"/>
      <c r="C26" s="15"/>
      <c r="D26" s="8"/>
      <c r="E26" s="20"/>
      <c r="F26" s="20"/>
    </row>
    <row r="27" spans="1:8" ht="15.75" x14ac:dyDescent="0.25">
      <c r="A27" s="13" t="s">
        <v>27</v>
      </c>
      <c r="B27" s="15"/>
      <c r="C27" s="15"/>
      <c r="D27" s="8"/>
      <c r="E27" s="16"/>
      <c r="F27" s="16"/>
    </row>
    <row r="28" spans="1:8" ht="15.75" x14ac:dyDescent="0.25">
      <c r="A28" s="13" t="s">
        <v>28</v>
      </c>
      <c r="B28" s="15"/>
      <c r="C28" s="15">
        <f>+[1]ESF.SNS!W43</f>
        <v>4398883</v>
      </c>
      <c r="D28" s="8"/>
      <c r="E28" s="16"/>
      <c r="F28" s="16"/>
    </row>
    <row r="29" spans="1:8" s="25" customFormat="1" ht="15.75" x14ac:dyDescent="0.2">
      <c r="A29" s="22" t="s">
        <v>29</v>
      </c>
      <c r="B29" s="11"/>
      <c r="C29" s="11"/>
      <c r="D29" s="23"/>
      <c r="E29" s="24"/>
      <c r="F29" s="24"/>
    </row>
    <row r="30" spans="1:8" ht="15.75" x14ac:dyDescent="0.25">
      <c r="A30" s="26" t="s">
        <v>30</v>
      </c>
      <c r="B30" s="18"/>
      <c r="C30" s="15">
        <f>9180000+756700+764700+756700+756700+756700+756700</f>
        <v>13728200</v>
      </c>
      <c r="D30" s="8"/>
      <c r="E30" s="16"/>
      <c r="F30" s="16"/>
      <c r="G30" s="5" t="s">
        <v>31</v>
      </c>
      <c r="H30" s="5" t="s">
        <v>32</v>
      </c>
    </row>
    <row r="31" spans="1:8" ht="15.75" x14ac:dyDescent="0.25">
      <c r="A31" s="26" t="s">
        <v>33</v>
      </c>
      <c r="B31" s="18"/>
      <c r="C31" s="15">
        <f>838698+79837.7+79837.7+79837.7+79837.7+79837.7+79837.7+79837.7</f>
        <v>1397561.8999999997</v>
      </c>
      <c r="D31" s="8"/>
      <c r="E31" s="16"/>
      <c r="F31" s="16"/>
      <c r="G31" s="5" t="s">
        <v>31</v>
      </c>
    </row>
    <row r="32" spans="1:8" ht="15.75" x14ac:dyDescent="0.25">
      <c r="A32" s="27" t="s">
        <v>34</v>
      </c>
      <c r="B32" s="18"/>
      <c r="C32" s="15"/>
      <c r="D32" s="8"/>
      <c r="E32" s="16"/>
      <c r="F32" s="16"/>
      <c r="G32" s="5" t="s">
        <v>31</v>
      </c>
    </row>
    <row r="33" spans="1:8" ht="15.75" x14ac:dyDescent="0.25">
      <c r="A33" s="27" t="s">
        <v>35</v>
      </c>
      <c r="B33" s="18"/>
      <c r="C33" s="15">
        <f>255172.04*15</f>
        <v>3827580.6</v>
      </c>
      <c r="D33" s="8"/>
      <c r="E33" s="16"/>
      <c r="F33" s="16"/>
      <c r="G33" s="5" t="s">
        <v>31</v>
      </c>
      <c r="H33" s="28"/>
    </row>
    <row r="34" spans="1:8" ht="15.75" x14ac:dyDescent="0.25">
      <c r="A34" s="26" t="s">
        <v>36</v>
      </c>
      <c r="B34" s="18"/>
      <c r="C34" s="15">
        <v>315291</v>
      </c>
      <c r="D34" s="8"/>
      <c r="E34" s="16"/>
      <c r="F34" s="16"/>
      <c r="G34" s="5" t="s">
        <v>31</v>
      </c>
      <c r="H34" s="28" t="s">
        <v>37</v>
      </c>
    </row>
    <row r="35" spans="1:8" ht="15.75" x14ac:dyDescent="0.25">
      <c r="A35" s="26" t="s">
        <v>38</v>
      </c>
      <c r="B35" s="18"/>
      <c r="C35" s="15"/>
      <c r="D35" s="8"/>
      <c r="E35" s="16"/>
      <c r="F35" s="16"/>
      <c r="G35" s="5" t="s">
        <v>31</v>
      </c>
      <c r="H35" s="28"/>
    </row>
    <row r="36" spans="1:8" ht="15.75" x14ac:dyDescent="0.25">
      <c r="A36" s="26" t="s">
        <v>39</v>
      </c>
      <c r="B36" s="18"/>
      <c r="C36" s="18">
        <v>0</v>
      </c>
      <c r="D36" s="8"/>
      <c r="E36" s="16"/>
      <c r="F36" s="16"/>
      <c r="G36" s="5" t="s">
        <v>31</v>
      </c>
      <c r="H36" s="28" t="s">
        <v>40</v>
      </c>
    </row>
    <row r="37" spans="1:8" ht="15.75" x14ac:dyDescent="0.25">
      <c r="A37" s="22" t="s">
        <v>41</v>
      </c>
      <c r="B37" s="18"/>
      <c r="C37" s="15"/>
      <c r="D37" s="8"/>
      <c r="E37" s="16"/>
      <c r="F37" s="16"/>
      <c r="G37" s="5" t="s">
        <v>31</v>
      </c>
      <c r="H37" s="28"/>
    </row>
    <row r="38" spans="1:8" ht="15.75" x14ac:dyDescent="0.25">
      <c r="A38" s="27" t="s">
        <v>42</v>
      </c>
      <c r="B38" s="18"/>
      <c r="C38" s="18">
        <f>2347004+251895.1+280187.85+387056.36+14614.67+16922.01+54965.39+26306.41+257400.43</f>
        <v>3636352.22</v>
      </c>
      <c r="D38" s="29"/>
      <c r="E38" s="16"/>
      <c r="F38" s="16"/>
      <c r="G38" s="5" t="s">
        <v>31</v>
      </c>
      <c r="H38" s="28"/>
    </row>
    <row r="39" spans="1:8" ht="15.75" x14ac:dyDescent="0.25">
      <c r="A39" s="27" t="s">
        <v>43</v>
      </c>
      <c r="B39" s="18"/>
      <c r="C39" s="18"/>
      <c r="D39" s="29"/>
      <c r="E39" s="16"/>
      <c r="F39" s="16"/>
      <c r="G39" s="5" t="s">
        <v>31</v>
      </c>
      <c r="H39" s="28"/>
    </row>
    <row r="40" spans="1:8" ht="15.75" x14ac:dyDescent="0.25">
      <c r="A40" s="27" t="s">
        <v>44</v>
      </c>
      <c r="B40" s="18"/>
      <c r="C40" s="18"/>
      <c r="D40" s="29"/>
      <c r="E40" s="16"/>
      <c r="F40" s="16"/>
      <c r="G40" s="5" t="s">
        <v>31</v>
      </c>
      <c r="H40" s="28"/>
    </row>
    <row r="41" spans="1:8" ht="15.75" x14ac:dyDescent="0.25">
      <c r="A41" s="26" t="s">
        <v>45</v>
      </c>
      <c r="B41" s="18"/>
      <c r="C41" s="15"/>
      <c r="D41" s="8"/>
      <c r="E41" s="16"/>
      <c r="F41" s="16"/>
      <c r="G41" s="5" t="s">
        <v>31</v>
      </c>
      <c r="H41" s="28"/>
    </row>
    <row r="42" spans="1:8" ht="15.75" x14ac:dyDescent="0.25">
      <c r="A42" s="26" t="s">
        <v>46</v>
      </c>
      <c r="B42" s="18"/>
      <c r="C42" s="15"/>
      <c r="D42" s="8"/>
      <c r="E42" s="16"/>
      <c r="F42" s="16"/>
      <c r="G42" s="5" t="s">
        <v>31</v>
      </c>
      <c r="H42" s="28"/>
    </row>
    <row r="43" spans="1:8" ht="15.75" x14ac:dyDescent="0.25">
      <c r="A43" s="26" t="s">
        <v>47</v>
      </c>
      <c r="B43" s="18"/>
      <c r="C43" s="15"/>
      <c r="D43" s="8"/>
      <c r="E43" s="16"/>
      <c r="F43" s="16"/>
      <c r="G43" s="5" t="s">
        <v>31</v>
      </c>
      <c r="H43" s="28"/>
    </row>
    <row r="44" spans="1:8" ht="15.75" x14ac:dyDescent="0.25">
      <c r="A44" s="26" t="s">
        <v>48</v>
      </c>
      <c r="B44" s="18"/>
      <c r="C44" s="15"/>
      <c r="D44" s="8"/>
      <c r="E44" s="16"/>
      <c r="F44" s="16"/>
      <c r="G44" s="5" t="s">
        <v>31</v>
      </c>
    </row>
    <row r="45" spans="1:8" ht="31.5" x14ac:dyDescent="0.25">
      <c r="A45" s="30" t="s">
        <v>49</v>
      </c>
      <c r="B45" s="18"/>
      <c r="C45" s="15"/>
      <c r="D45" s="8"/>
      <c r="E45" s="16"/>
      <c r="F45" s="16"/>
      <c r="G45" s="5" t="s">
        <v>31</v>
      </c>
    </row>
    <row r="46" spans="1:8" ht="15.75" x14ac:dyDescent="0.25">
      <c r="A46" s="26" t="s">
        <v>50</v>
      </c>
      <c r="B46" s="18"/>
      <c r="C46" s="15"/>
      <c r="D46" s="8"/>
      <c r="E46" s="16"/>
      <c r="F46" s="16"/>
      <c r="G46" s="5" t="s">
        <v>31</v>
      </c>
    </row>
    <row r="47" spans="1:8" ht="15.75" x14ac:dyDescent="0.25">
      <c r="A47" s="31" t="s">
        <v>51</v>
      </c>
      <c r="B47" s="15"/>
      <c r="C47" s="15"/>
      <c r="D47" s="8"/>
      <c r="E47" s="16"/>
      <c r="F47" s="16"/>
      <c r="G47" s="5" t="s">
        <v>31</v>
      </c>
    </row>
    <row r="48" spans="1:8" ht="15.75" x14ac:dyDescent="0.25">
      <c r="A48" s="26" t="s">
        <v>52</v>
      </c>
      <c r="B48" s="15"/>
      <c r="C48" s="15"/>
      <c r="D48" s="8"/>
      <c r="E48" s="16"/>
      <c r="F48" s="16"/>
      <c r="G48" s="5" t="s">
        <v>31</v>
      </c>
    </row>
    <row r="49" spans="1:8" ht="31.5" x14ac:dyDescent="0.25">
      <c r="A49" s="32" t="s">
        <v>53</v>
      </c>
      <c r="B49" s="18"/>
      <c r="C49" s="15"/>
      <c r="D49" s="8"/>
      <c r="E49" s="16"/>
      <c r="F49" s="16"/>
      <c r="G49" s="5" t="s">
        <v>31</v>
      </c>
    </row>
    <row r="50" spans="1:8" ht="15.75" x14ac:dyDescent="0.25">
      <c r="A50" s="26" t="s">
        <v>54</v>
      </c>
      <c r="B50" s="18"/>
      <c r="C50" s="15"/>
      <c r="D50" s="8"/>
      <c r="E50" s="16"/>
      <c r="F50" s="16"/>
      <c r="G50" s="5" t="s">
        <v>31</v>
      </c>
    </row>
    <row r="51" spans="1:8" ht="15.75" x14ac:dyDescent="0.25">
      <c r="A51" s="26" t="s">
        <v>55</v>
      </c>
      <c r="B51" s="18"/>
      <c r="C51" s="15"/>
      <c r="D51" s="8"/>
      <c r="E51" s="16"/>
      <c r="F51" s="16"/>
      <c r="G51" s="5" t="s">
        <v>31</v>
      </c>
    </row>
    <row r="52" spans="1:8" ht="15.75" x14ac:dyDescent="0.25">
      <c r="A52" s="26" t="s">
        <v>56</v>
      </c>
      <c r="B52" s="33"/>
      <c r="C52" s="15"/>
      <c r="D52" s="8"/>
      <c r="E52" s="16"/>
      <c r="F52" s="16"/>
      <c r="G52" s="5" t="s">
        <v>31</v>
      </c>
    </row>
    <row r="53" spans="1:8" ht="15.75" x14ac:dyDescent="0.25">
      <c r="A53" s="22" t="s">
        <v>57</v>
      </c>
      <c r="B53" s="33"/>
      <c r="C53" s="15"/>
      <c r="D53" s="8"/>
      <c r="E53" s="16"/>
      <c r="F53" s="16"/>
      <c r="G53" s="5" t="s">
        <v>31</v>
      </c>
    </row>
    <row r="54" spans="1:8" ht="15.75" x14ac:dyDescent="0.25">
      <c r="A54" s="22" t="s">
        <v>58</v>
      </c>
      <c r="B54" s="33"/>
      <c r="C54" s="15"/>
      <c r="D54" s="8"/>
      <c r="E54" s="16"/>
      <c r="F54" s="16"/>
      <c r="G54" s="5" t="s">
        <v>31</v>
      </c>
    </row>
    <row r="55" spans="1:8" ht="15.75" x14ac:dyDescent="0.25">
      <c r="A55" s="26" t="s">
        <v>59</v>
      </c>
      <c r="B55" s="33"/>
      <c r="C55" s="15"/>
      <c r="D55" s="8"/>
      <c r="E55" s="16"/>
      <c r="F55" s="16"/>
    </row>
    <row r="56" spans="1:8" ht="15.75" x14ac:dyDescent="0.25">
      <c r="A56" s="26" t="s">
        <v>60</v>
      </c>
      <c r="B56" s="33">
        <v>0</v>
      </c>
      <c r="C56" s="33">
        <f>205399.75*15</f>
        <v>3080996.25</v>
      </c>
      <c r="D56" s="8"/>
      <c r="E56" s="16"/>
      <c r="F56" s="16"/>
      <c r="H56" s="5" t="s">
        <v>61</v>
      </c>
    </row>
    <row r="57" spans="1:8" ht="15.75" x14ac:dyDescent="0.25">
      <c r="A57" s="26" t="s">
        <v>62</v>
      </c>
      <c r="B57" s="33"/>
      <c r="C57" s="33"/>
      <c r="D57" s="8"/>
      <c r="E57" s="16"/>
      <c r="F57" s="16"/>
    </row>
    <row r="58" spans="1:8" ht="15.75" x14ac:dyDescent="0.25">
      <c r="A58" s="26" t="s">
        <v>63</v>
      </c>
      <c r="B58" s="33">
        <v>0</v>
      </c>
      <c r="C58" s="33">
        <v>0</v>
      </c>
      <c r="D58" s="8"/>
      <c r="E58" s="16"/>
      <c r="F58" s="16"/>
    </row>
    <row r="59" spans="1:8" ht="15.75" x14ac:dyDescent="0.25">
      <c r="A59" s="26" t="s">
        <v>64</v>
      </c>
      <c r="B59" s="33">
        <v>0</v>
      </c>
      <c r="C59" s="33">
        <v>0</v>
      </c>
      <c r="D59" s="8"/>
      <c r="E59" s="16"/>
      <c r="F59" s="16"/>
    </row>
    <row r="60" spans="1:8" ht="15.75" x14ac:dyDescent="0.25">
      <c r="A60" s="27" t="s">
        <v>65</v>
      </c>
      <c r="B60" s="33">
        <v>0</v>
      </c>
      <c r="C60" s="33">
        <f>8592*18</f>
        <v>154656</v>
      </c>
      <c r="D60" s="8"/>
      <c r="E60" s="16"/>
      <c r="F60" s="16"/>
    </row>
    <row r="61" spans="1:8" ht="15.75" x14ac:dyDescent="0.25">
      <c r="A61" s="27" t="s">
        <v>66</v>
      </c>
      <c r="B61" s="33"/>
      <c r="C61" s="33"/>
      <c r="D61" s="8"/>
      <c r="E61" s="16"/>
      <c r="F61" s="16"/>
    </row>
    <row r="62" spans="1:8" ht="15.75" x14ac:dyDescent="0.25">
      <c r="A62" s="22" t="s">
        <v>67</v>
      </c>
      <c r="B62" s="33"/>
      <c r="C62" s="33"/>
      <c r="D62" s="8"/>
      <c r="E62" s="16"/>
      <c r="F62" s="16"/>
    </row>
    <row r="63" spans="1:8" ht="15.75" x14ac:dyDescent="0.25">
      <c r="A63" s="26" t="s">
        <v>68</v>
      </c>
      <c r="B63" s="33">
        <v>0</v>
      </c>
      <c r="C63" s="33">
        <v>0</v>
      </c>
      <c r="D63" s="8"/>
      <c r="E63" s="16"/>
      <c r="F63" s="16"/>
    </row>
    <row r="64" spans="1:8" ht="15.75" x14ac:dyDescent="0.25">
      <c r="A64" s="26" t="s">
        <v>69</v>
      </c>
      <c r="B64" s="33">
        <v>0</v>
      </c>
      <c r="C64" s="33">
        <v>0</v>
      </c>
      <c r="D64" s="8"/>
      <c r="E64" s="16"/>
      <c r="F64" s="16"/>
    </row>
    <row r="65" spans="1:6" ht="15.75" x14ac:dyDescent="0.25">
      <c r="A65" s="22" t="s">
        <v>70</v>
      </c>
      <c r="B65" s="33"/>
      <c r="C65" s="33"/>
      <c r="D65" s="8"/>
      <c r="E65" s="16"/>
      <c r="F65" s="16"/>
    </row>
    <row r="66" spans="1:6" ht="15.75" x14ac:dyDescent="0.25">
      <c r="A66" s="26" t="s">
        <v>71</v>
      </c>
      <c r="B66" s="33">
        <v>0</v>
      </c>
      <c r="C66" s="33">
        <f>80000*9</f>
        <v>720000</v>
      </c>
      <c r="D66" s="8"/>
      <c r="E66" s="16"/>
      <c r="F66" s="16"/>
    </row>
    <row r="67" spans="1:6" ht="15.75" x14ac:dyDescent="0.25">
      <c r="A67" s="26" t="s">
        <v>72</v>
      </c>
      <c r="B67" s="33"/>
      <c r="C67" s="33"/>
      <c r="D67" s="8"/>
      <c r="E67" s="16"/>
      <c r="F67" s="16"/>
    </row>
    <row r="68" spans="1:6" ht="15.75" x14ac:dyDescent="0.25">
      <c r="A68" s="22" t="s">
        <v>73</v>
      </c>
      <c r="B68" s="33"/>
      <c r="C68" s="33"/>
      <c r="D68" s="8"/>
      <c r="E68" s="16"/>
      <c r="F68" s="16"/>
    </row>
    <row r="69" spans="1:6" ht="15.75" x14ac:dyDescent="0.25">
      <c r="A69" s="26" t="s">
        <v>74</v>
      </c>
      <c r="B69" s="33">
        <v>0</v>
      </c>
      <c r="C69" s="33">
        <v>0</v>
      </c>
      <c r="D69" s="8"/>
      <c r="E69" s="16"/>
      <c r="F69" s="16"/>
    </row>
    <row r="70" spans="1:6" ht="15.75" x14ac:dyDescent="0.25">
      <c r="A70" s="26" t="s">
        <v>75</v>
      </c>
      <c r="B70" s="33">
        <v>0</v>
      </c>
      <c r="C70" s="33">
        <v>0</v>
      </c>
      <c r="D70" s="8"/>
      <c r="E70" s="16"/>
      <c r="F70" s="16"/>
    </row>
    <row r="71" spans="1:6" ht="15.75" x14ac:dyDescent="0.25">
      <c r="A71" s="26" t="s">
        <v>76</v>
      </c>
      <c r="B71" s="33"/>
      <c r="C71" s="33"/>
      <c r="D71" s="8"/>
      <c r="E71" s="16"/>
      <c r="F71" s="16"/>
    </row>
    <row r="72" spans="1:6" ht="15.75" x14ac:dyDescent="0.25">
      <c r="A72" s="26" t="s">
        <v>77</v>
      </c>
      <c r="B72" s="33">
        <v>0</v>
      </c>
      <c r="C72" s="33">
        <v>0</v>
      </c>
      <c r="D72" s="8"/>
      <c r="E72" s="16"/>
      <c r="F72" s="16"/>
    </row>
    <row r="73" spans="1:6" ht="15.75" x14ac:dyDescent="0.25">
      <c r="A73" s="22" t="s">
        <v>78</v>
      </c>
      <c r="B73" s="33"/>
      <c r="C73" s="33"/>
      <c r="D73" s="8"/>
      <c r="E73" s="16"/>
      <c r="F73" s="16"/>
    </row>
    <row r="74" spans="1:6" ht="15.75" x14ac:dyDescent="0.25">
      <c r="A74" s="26" t="s">
        <v>79</v>
      </c>
      <c r="B74" s="33"/>
      <c r="C74" s="33"/>
      <c r="D74" s="8"/>
      <c r="E74" s="16"/>
      <c r="F74" s="16"/>
    </row>
    <row r="75" spans="1:6" ht="15.75" x14ac:dyDescent="0.25">
      <c r="A75" s="26" t="s">
        <v>80</v>
      </c>
      <c r="B75" s="33"/>
      <c r="C75" s="33"/>
      <c r="D75" s="8"/>
      <c r="E75" s="16"/>
      <c r="F75" s="16"/>
    </row>
    <row r="76" spans="1:6" ht="15.75" x14ac:dyDescent="0.25">
      <c r="A76" s="26" t="s">
        <v>81</v>
      </c>
      <c r="B76" s="33">
        <v>0</v>
      </c>
      <c r="C76" s="33">
        <v>0</v>
      </c>
      <c r="D76" s="8"/>
      <c r="E76" s="16"/>
      <c r="F76" s="16"/>
    </row>
    <row r="77" spans="1:6" ht="15.75" x14ac:dyDescent="0.25">
      <c r="A77" s="26" t="s">
        <v>82</v>
      </c>
      <c r="B77" s="33"/>
      <c r="C77" s="33">
        <v>0</v>
      </c>
      <c r="D77" s="8"/>
      <c r="E77" s="16"/>
      <c r="F77" s="16"/>
    </row>
    <row r="78" spans="1:6" ht="15.75" x14ac:dyDescent="0.25">
      <c r="A78" s="26" t="s">
        <v>83</v>
      </c>
      <c r="B78" s="33"/>
      <c r="C78" s="33"/>
      <c r="D78" s="8"/>
      <c r="E78" s="16"/>
      <c r="F78" s="16"/>
    </row>
    <row r="79" spans="1:6" ht="15.75" x14ac:dyDescent="0.25">
      <c r="A79" s="26" t="s">
        <v>84</v>
      </c>
      <c r="B79" s="33"/>
      <c r="C79" s="33">
        <v>0</v>
      </c>
      <c r="D79" s="8"/>
      <c r="E79" s="16"/>
      <c r="F79" s="16"/>
    </row>
    <row r="80" spans="1:6" ht="15.75" x14ac:dyDescent="0.25">
      <c r="A80" s="22" t="s">
        <v>85</v>
      </c>
      <c r="B80" s="33"/>
      <c r="C80" s="33"/>
      <c r="D80" s="8"/>
      <c r="E80" s="16"/>
      <c r="F80" s="16"/>
    </row>
    <row r="81" spans="1:8" ht="15.75" x14ac:dyDescent="0.25">
      <c r="A81" s="26" t="s">
        <v>86</v>
      </c>
      <c r="B81" s="33"/>
      <c r="C81" s="33"/>
      <c r="D81" s="8"/>
      <c r="E81" s="16"/>
      <c r="F81" s="16"/>
    </row>
    <row r="82" spans="1:8" ht="15.75" x14ac:dyDescent="0.25">
      <c r="A82" s="13" t="s">
        <v>87</v>
      </c>
      <c r="B82" s="33"/>
      <c r="C82" s="33"/>
      <c r="D82" s="8"/>
      <c r="E82" s="16"/>
      <c r="F82" s="16"/>
    </row>
    <row r="83" spans="1:8" ht="15.75" x14ac:dyDescent="0.25">
      <c r="A83" s="22" t="s">
        <v>88</v>
      </c>
      <c r="B83" s="33"/>
      <c r="C83" s="33"/>
      <c r="D83" s="8"/>
      <c r="E83" s="16"/>
      <c r="F83" s="16"/>
    </row>
    <row r="84" spans="1:8" ht="15.75" x14ac:dyDescent="0.25">
      <c r="A84" s="27" t="s">
        <v>89</v>
      </c>
      <c r="B84" s="33"/>
      <c r="C84" s="33">
        <v>0</v>
      </c>
      <c r="D84" s="29"/>
      <c r="E84" s="16"/>
      <c r="F84" s="16"/>
    </row>
    <row r="85" spans="1:8" ht="15.75" x14ac:dyDescent="0.25">
      <c r="A85" s="34" t="s">
        <v>90</v>
      </c>
      <c r="B85" s="33"/>
      <c r="C85" s="33">
        <v>0</v>
      </c>
      <c r="D85" s="29"/>
      <c r="E85" s="16"/>
      <c r="F85" s="16"/>
    </row>
    <row r="86" spans="1:8" ht="15.75" x14ac:dyDescent="0.25">
      <c r="A86" s="26" t="s">
        <v>91</v>
      </c>
      <c r="B86" s="33"/>
      <c r="C86" s="33">
        <f>5599496+496689.12+444356.5+432703.2</f>
        <v>6973244.8200000003</v>
      </c>
      <c r="D86" s="8"/>
      <c r="E86" s="16"/>
      <c r="F86" s="16"/>
      <c r="H86" s="5" t="s">
        <v>92</v>
      </c>
    </row>
    <row r="87" spans="1:8" ht="31.5" x14ac:dyDescent="0.25">
      <c r="A87" s="30" t="s">
        <v>93</v>
      </c>
      <c r="B87" s="33"/>
      <c r="C87" s="33"/>
      <c r="D87" s="8"/>
      <c r="E87" s="16"/>
      <c r="F87" s="16"/>
    </row>
    <row r="88" spans="1:8" ht="31.5" x14ac:dyDescent="0.25">
      <c r="A88" s="30" t="s">
        <v>94</v>
      </c>
      <c r="B88" s="33"/>
      <c r="C88" s="33"/>
      <c r="D88" s="8"/>
      <c r="E88" s="16"/>
      <c r="F88" s="16"/>
    </row>
    <row r="89" spans="1:8" ht="15.75" x14ac:dyDescent="0.25">
      <c r="A89" s="26" t="s">
        <v>95</v>
      </c>
      <c r="B89" s="33"/>
      <c r="C89" s="33"/>
      <c r="D89" s="8"/>
      <c r="E89" s="16"/>
      <c r="F89" s="16"/>
    </row>
    <row r="90" spans="1:8" ht="15.75" x14ac:dyDescent="0.25">
      <c r="A90" s="26" t="s">
        <v>96</v>
      </c>
      <c r="B90" s="33"/>
      <c r="C90" s="33"/>
      <c r="D90" s="8"/>
      <c r="E90" s="16"/>
      <c r="F90" s="16"/>
    </row>
    <row r="91" spans="1:8" ht="15.75" x14ac:dyDescent="0.25">
      <c r="A91" s="35" t="s">
        <v>97</v>
      </c>
      <c r="B91" s="33"/>
      <c r="C91" s="33"/>
      <c r="D91" s="8"/>
      <c r="E91" s="16"/>
      <c r="F91" s="16"/>
    </row>
    <row r="92" spans="1:8" ht="31.5" x14ac:dyDescent="0.25">
      <c r="A92" s="30" t="s">
        <v>98</v>
      </c>
      <c r="B92" s="33"/>
      <c r="C92" s="33">
        <v>5139493</v>
      </c>
      <c r="D92" s="8"/>
      <c r="E92" s="16"/>
      <c r="F92" s="16"/>
    </row>
    <row r="93" spans="1:8" ht="21.75" customHeight="1" x14ac:dyDescent="0.25">
      <c r="A93" s="26" t="s">
        <v>99</v>
      </c>
      <c r="B93" s="33"/>
      <c r="C93" s="33">
        <v>0</v>
      </c>
      <c r="D93" s="8"/>
      <c r="E93" s="16"/>
      <c r="F93" s="16"/>
    </row>
    <row r="94" spans="1:8" ht="15.75" x14ac:dyDescent="0.25">
      <c r="A94" s="26" t="s">
        <v>100</v>
      </c>
      <c r="B94" s="33"/>
      <c r="C94" s="33"/>
      <c r="D94" s="8"/>
      <c r="E94" s="16"/>
      <c r="F94" s="16"/>
    </row>
    <row r="95" spans="1:8" ht="15.75" x14ac:dyDescent="0.25">
      <c r="A95" s="27" t="s">
        <v>101</v>
      </c>
      <c r="B95" s="33"/>
      <c r="C95" s="33"/>
      <c r="D95" s="8"/>
      <c r="E95" s="16"/>
      <c r="F95" s="16"/>
    </row>
    <row r="96" spans="1:8" ht="15.75" x14ac:dyDescent="0.25">
      <c r="A96" s="27" t="s">
        <v>102</v>
      </c>
      <c r="B96" s="33"/>
      <c r="C96" s="33"/>
      <c r="D96" s="8"/>
      <c r="E96" s="16"/>
      <c r="F96" s="16"/>
    </row>
    <row r="97" spans="1:8" ht="31.5" x14ac:dyDescent="0.25">
      <c r="A97" s="30" t="s">
        <v>103</v>
      </c>
      <c r="B97" s="33"/>
      <c r="C97" s="33">
        <v>0</v>
      </c>
      <c r="D97" s="8"/>
      <c r="E97" s="16"/>
      <c r="F97" s="16"/>
    </row>
    <row r="98" spans="1:8" ht="15.75" x14ac:dyDescent="0.25">
      <c r="A98" s="22" t="s">
        <v>104</v>
      </c>
      <c r="B98" s="33"/>
      <c r="C98" s="33"/>
      <c r="D98" s="8"/>
      <c r="E98" s="16"/>
      <c r="F98" s="16"/>
    </row>
    <row r="99" spans="1:8" ht="15.75" x14ac:dyDescent="0.25">
      <c r="A99" s="26" t="s">
        <v>105</v>
      </c>
      <c r="B99" s="33"/>
      <c r="C99" s="33"/>
      <c r="D99" s="8"/>
      <c r="E99" s="16"/>
      <c r="F99" s="16"/>
    </row>
    <row r="100" spans="1:8" ht="15.75" x14ac:dyDescent="0.25">
      <c r="A100" s="26" t="s">
        <v>106</v>
      </c>
      <c r="B100" s="33"/>
      <c r="C100" s="33"/>
      <c r="D100" s="8"/>
      <c r="E100" s="16"/>
      <c r="F100" s="16"/>
    </row>
    <row r="101" spans="1:8" ht="15.75" x14ac:dyDescent="0.25">
      <c r="A101" s="26" t="s">
        <v>107</v>
      </c>
      <c r="B101" s="33"/>
      <c r="C101" s="33">
        <f>71190*18</f>
        <v>1281420</v>
      </c>
      <c r="D101" s="8"/>
      <c r="E101" s="16"/>
      <c r="F101" s="16"/>
    </row>
    <row r="102" spans="1:8" ht="15.75" x14ac:dyDescent="0.25">
      <c r="A102" s="26" t="s">
        <v>108</v>
      </c>
      <c r="B102" s="33"/>
      <c r="C102" s="33"/>
      <c r="D102" s="8"/>
      <c r="E102" s="16"/>
      <c r="F102" s="16"/>
    </row>
    <row r="103" spans="1:8" ht="15.75" x14ac:dyDescent="0.25">
      <c r="A103" s="26" t="s">
        <v>109</v>
      </c>
      <c r="B103" s="33"/>
      <c r="C103" s="33">
        <f>1140517+172325</f>
        <v>1312842</v>
      </c>
      <c r="D103" s="8"/>
      <c r="E103" s="16"/>
      <c r="F103" s="16"/>
    </row>
    <row r="104" spans="1:8" ht="15.75" x14ac:dyDescent="0.25">
      <c r="A104" s="26" t="s">
        <v>110</v>
      </c>
      <c r="B104" s="33"/>
      <c r="C104" s="33"/>
      <c r="D104" s="8"/>
      <c r="E104" s="16"/>
      <c r="F104" s="16"/>
    </row>
    <row r="105" spans="1:8" ht="15.75" x14ac:dyDescent="0.25">
      <c r="A105" s="36" t="s">
        <v>111</v>
      </c>
      <c r="B105" s="33"/>
      <c r="C105" s="33"/>
      <c r="D105" s="8"/>
      <c r="E105" s="16"/>
      <c r="F105" s="16"/>
    </row>
    <row r="106" spans="1:8" ht="15.75" x14ac:dyDescent="0.25">
      <c r="A106" s="26" t="s">
        <v>112</v>
      </c>
      <c r="B106" s="33"/>
      <c r="C106" s="33"/>
      <c r="D106" s="8"/>
      <c r="E106" s="16"/>
      <c r="F106" s="16"/>
    </row>
    <row r="107" spans="1:8" ht="15.75" x14ac:dyDescent="0.25">
      <c r="A107" s="26" t="s">
        <v>113</v>
      </c>
      <c r="B107" s="14"/>
      <c r="C107" s="14"/>
      <c r="D107" s="8"/>
      <c r="E107" s="16"/>
      <c r="F107" s="16"/>
    </row>
    <row r="108" spans="1:8" ht="15.75" x14ac:dyDescent="0.25">
      <c r="A108" s="26" t="s">
        <v>114</v>
      </c>
      <c r="B108" s="33"/>
      <c r="C108" s="33"/>
      <c r="D108" s="8"/>
      <c r="E108" s="16"/>
      <c r="F108" s="16"/>
    </row>
    <row r="109" spans="1:8" ht="15.75" x14ac:dyDescent="0.25">
      <c r="A109" s="26" t="s">
        <v>115</v>
      </c>
      <c r="B109" s="33"/>
      <c r="C109" s="33">
        <f>469588.91*6</f>
        <v>2817533.46</v>
      </c>
      <c r="D109" s="8"/>
      <c r="E109" s="16"/>
      <c r="F109" s="16"/>
      <c r="H109" s="5" t="s">
        <v>116</v>
      </c>
    </row>
    <row r="110" spans="1:8" ht="15.75" x14ac:dyDescent="0.25">
      <c r="A110" s="26" t="s">
        <v>117</v>
      </c>
      <c r="B110" s="33">
        <v>0</v>
      </c>
      <c r="C110" s="33">
        <f>1568931+260129.08+70602.78+37465.6+66249.25+81923.58+331731.52</f>
        <v>2417032.8100000005</v>
      </c>
      <c r="D110" s="8"/>
      <c r="E110" s="16"/>
      <c r="F110" s="16"/>
    </row>
    <row r="111" spans="1:8" ht="15.75" x14ac:dyDescent="0.25">
      <c r="A111" s="26" t="s">
        <v>118</v>
      </c>
      <c r="B111" s="14"/>
      <c r="C111" s="14">
        <f>187741*10</f>
        <v>1877410</v>
      </c>
      <c r="D111" s="8"/>
      <c r="E111" s="16"/>
      <c r="F111" s="16"/>
    </row>
    <row r="112" spans="1:8" ht="15.75" x14ac:dyDescent="0.25">
      <c r="A112" s="26" t="s">
        <v>119</v>
      </c>
      <c r="B112" s="14"/>
      <c r="C112" s="14"/>
      <c r="D112" s="8"/>
      <c r="E112" s="16"/>
      <c r="F112" s="16"/>
    </row>
    <row r="113" spans="1:8" ht="15.75" x14ac:dyDescent="0.25">
      <c r="A113" s="22" t="s">
        <v>120</v>
      </c>
      <c r="B113" s="14"/>
      <c r="C113" s="14"/>
      <c r="D113" s="8"/>
      <c r="E113" s="16"/>
      <c r="F113" s="16"/>
    </row>
    <row r="114" spans="1:8" ht="15.75" x14ac:dyDescent="0.25">
      <c r="A114" s="22" t="s">
        <v>121</v>
      </c>
      <c r="B114" s="14"/>
      <c r="C114" s="14"/>
      <c r="D114" s="8"/>
      <c r="E114" s="16"/>
      <c r="F114" s="16"/>
    </row>
    <row r="115" spans="1:8" ht="15.75" x14ac:dyDescent="0.25">
      <c r="A115" s="37" t="s">
        <v>122</v>
      </c>
      <c r="B115" s="33"/>
      <c r="C115" s="33">
        <f>12912439+859887.15+910880.65+1049986.25+202948</f>
        <v>15936141.050000001</v>
      </c>
      <c r="D115" s="8"/>
      <c r="E115" s="16"/>
      <c r="F115" s="16"/>
    </row>
    <row r="116" spans="1:8" ht="15.75" x14ac:dyDescent="0.25">
      <c r="A116" s="37" t="s">
        <v>123</v>
      </c>
      <c r="B116" s="14"/>
      <c r="C116" s="14"/>
      <c r="D116" s="8"/>
      <c r="E116" s="16"/>
      <c r="F116" s="16"/>
    </row>
    <row r="117" spans="1:8" ht="15.75" x14ac:dyDescent="0.25">
      <c r="A117" s="22" t="s">
        <v>124</v>
      </c>
      <c r="B117" s="14"/>
      <c r="C117" s="14"/>
      <c r="D117" s="8"/>
      <c r="E117" s="16"/>
      <c r="F117" s="16"/>
    </row>
    <row r="118" spans="1:8" ht="15.75" x14ac:dyDescent="0.25">
      <c r="A118" s="37" t="s">
        <v>125</v>
      </c>
      <c r="B118" s="14"/>
      <c r="C118" s="14"/>
      <c r="D118" s="8"/>
      <c r="E118" s="16"/>
      <c r="F118" s="16"/>
    </row>
    <row r="119" spans="1:8" ht="15.75" x14ac:dyDescent="0.25">
      <c r="A119" s="37" t="s">
        <v>126</v>
      </c>
      <c r="B119" s="33"/>
      <c r="C119" s="33">
        <v>0</v>
      </c>
      <c r="D119" s="8"/>
      <c r="E119" s="16"/>
      <c r="F119" s="16"/>
    </row>
    <row r="120" spans="1:8" ht="15.75" x14ac:dyDescent="0.25">
      <c r="A120" s="37" t="s">
        <v>127</v>
      </c>
      <c r="B120" s="33"/>
      <c r="C120" s="33"/>
      <c r="D120" s="8"/>
      <c r="E120" s="16"/>
      <c r="F120" s="16"/>
    </row>
    <row r="121" spans="1:8" ht="15.75" x14ac:dyDescent="0.25">
      <c r="A121" s="22" t="s">
        <v>128</v>
      </c>
      <c r="B121" s="14"/>
      <c r="C121" s="14"/>
      <c r="D121" s="8"/>
      <c r="E121" s="16"/>
      <c r="F121" s="16"/>
    </row>
    <row r="122" spans="1:8" ht="15.75" x14ac:dyDescent="0.25">
      <c r="A122" s="37" t="s">
        <v>129</v>
      </c>
      <c r="B122" s="33"/>
      <c r="C122" s="33">
        <v>0</v>
      </c>
      <c r="D122" s="8"/>
      <c r="E122" s="16"/>
      <c r="F122" s="16"/>
    </row>
    <row r="123" spans="1:8" ht="15.75" x14ac:dyDescent="0.25">
      <c r="A123" s="37" t="s">
        <v>130</v>
      </c>
      <c r="B123" s="33">
        <v>0</v>
      </c>
      <c r="C123" s="33">
        <v>0</v>
      </c>
      <c r="D123" s="8"/>
      <c r="E123" s="16"/>
      <c r="F123" s="16"/>
    </row>
    <row r="124" spans="1:8" ht="15.75" x14ac:dyDescent="0.25">
      <c r="A124" s="37" t="s">
        <v>131</v>
      </c>
      <c r="B124" s="14"/>
      <c r="C124" s="14"/>
      <c r="D124" s="8"/>
      <c r="E124" s="16"/>
      <c r="F124" s="16"/>
    </row>
    <row r="125" spans="1:8" ht="15.75" x14ac:dyDescent="0.25">
      <c r="A125" s="37" t="s">
        <v>132</v>
      </c>
      <c r="B125" s="33"/>
      <c r="C125" s="33">
        <f>6613405+1103450.42+1498425.38</f>
        <v>9215280.8000000007</v>
      </c>
      <c r="D125" s="8"/>
      <c r="E125" s="16"/>
      <c r="F125" s="16"/>
      <c r="H125" s="5" t="s">
        <v>133</v>
      </c>
    </row>
    <row r="126" spans="1:8" ht="15.75" x14ac:dyDescent="0.25">
      <c r="A126" s="22" t="s">
        <v>134</v>
      </c>
      <c r="B126" s="14"/>
      <c r="C126" s="14"/>
      <c r="D126" s="8"/>
      <c r="E126" s="16"/>
      <c r="F126" s="16"/>
    </row>
    <row r="127" spans="1:8" ht="15.75" x14ac:dyDescent="0.25">
      <c r="A127" s="37" t="s">
        <v>135</v>
      </c>
      <c r="B127" s="14"/>
      <c r="C127" s="14"/>
      <c r="D127" s="8"/>
      <c r="E127" s="16"/>
      <c r="F127" s="16"/>
    </row>
    <row r="128" spans="1:8" ht="15.75" x14ac:dyDescent="0.25">
      <c r="A128" s="37" t="s">
        <v>136</v>
      </c>
      <c r="B128" s="14"/>
      <c r="C128" s="14"/>
      <c r="D128" s="8"/>
      <c r="E128" s="16"/>
      <c r="F128" s="16"/>
    </row>
    <row r="129" spans="1:6" ht="15.75" x14ac:dyDescent="0.25">
      <c r="A129" s="37" t="s">
        <v>137</v>
      </c>
      <c r="B129" s="33"/>
      <c r="C129" s="33">
        <v>0</v>
      </c>
      <c r="D129" s="8"/>
      <c r="E129" s="16"/>
      <c r="F129" s="16"/>
    </row>
    <row r="130" spans="1:6" ht="15.75" x14ac:dyDescent="0.25">
      <c r="A130" s="37" t="s">
        <v>138</v>
      </c>
      <c r="B130" s="14"/>
      <c r="C130" s="14"/>
      <c r="D130" s="8"/>
      <c r="E130" s="16"/>
      <c r="F130" s="16"/>
    </row>
    <row r="131" spans="1:6" ht="15.75" x14ac:dyDescent="0.25">
      <c r="A131" s="37" t="s">
        <v>139</v>
      </c>
      <c r="B131" s="14"/>
      <c r="C131" s="14"/>
      <c r="D131" s="8"/>
      <c r="E131" s="16"/>
      <c r="F131" s="16"/>
    </row>
    <row r="132" spans="1:6" ht="15.75" x14ac:dyDescent="0.25">
      <c r="A132" s="22" t="s">
        <v>140</v>
      </c>
      <c r="B132" s="14"/>
      <c r="C132" s="14"/>
      <c r="D132" s="8"/>
      <c r="E132" s="16"/>
      <c r="F132" s="16"/>
    </row>
    <row r="133" spans="1:6" ht="15.75" x14ac:dyDescent="0.25">
      <c r="A133" s="37" t="s">
        <v>141</v>
      </c>
      <c r="B133" s="14"/>
      <c r="C133" s="14"/>
      <c r="D133" s="8"/>
      <c r="E133" s="16"/>
      <c r="F133" s="16"/>
    </row>
    <row r="134" spans="1:6" ht="15.75" x14ac:dyDescent="0.25">
      <c r="A134" s="37" t="s">
        <v>142</v>
      </c>
      <c r="B134" s="14"/>
      <c r="C134" s="14"/>
      <c r="D134" s="8"/>
      <c r="E134" s="16"/>
      <c r="F134" s="16"/>
    </row>
    <row r="135" spans="1:6" ht="15.75" x14ac:dyDescent="0.25">
      <c r="A135" s="37" t="s">
        <v>143</v>
      </c>
      <c r="B135" s="14"/>
      <c r="C135" s="14"/>
      <c r="D135" s="8"/>
      <c r="E135" s="16"/>
      <c r="F135" s="16"/>
    </row>
    <row r="136" spans="1:6" ht="15.75" x14ac:dyDescent="0.25">
      <c r="A136" s="37" t="s">
        <v>144</v>
      </c>
      <c r="B136" s="14"/>
      <c r="C136" s="14"/>
      <c r="D136" s="8"/>
      <c r="E136" s="16"/>
      <c r="F136" s="16"/>
    </row>
    <row r="137" spans="1:6" ht="15.75" x14ac:dyDescent="0.25">
      <c r="A137" s="37" t="s">
        <v>145</v>
      </c>
      <c r="B137" s="14"/>
      <c r="C137" s="14"/>
      <c r="D137" s="8"/>
      <c r="E137" s="16"/>
      <c r="F137" s="16"/>
    </row>
    <row r="138" spans="1:6" ht="15.75" x14ac:dyDescent="0.25">
      <c r="A138" s="37" t="s">
        <v>146</v>
      </c>
      <c r="B138" s="14"/>
      <c r="C138" s="14"/>
      <c r="D138" s="8"/>
      <c r="E138" s="16"/>
      <c r="F138" s="16"/>
    </row>
    <row r="139" spans="1:6" ht="15.75" x14ac:dyDescent="0.25">
      <c r="A139" s="37" t="s">
        <v>147</v>
      </c>
      <c r="B139" s="14"/>
      <c r="C139" s="14"/>
      <c r="D139" s="8"/>
      <c r="E139" s="16"/>
      <c r="F139" s="16"/>
    </row>
    <row r="140" spans="1:6" ht="15.75" x14ac:dyDescent="0.25">
      <c r="A140" s="34" t="s">
        <v>148</v>
      </c>
      <c r="B140" s="33"/>
      <c r="C140" s="33"/>
      <c r="D140" s="8"/>
      <c r="E140" s="16"/>
      <c r="F140" s="16"/>
    </row>
    <row r="141" spans="1:6" ht="15.75" x14ac:dyDescent="0.25">
      <c r="A141" s="37" t="s">
        <v>149</v>
      </c>
      <c r="B141" s="14"/>
      <c r="C141" s="14"/>
      <c r="D141" s="8"/>
      <c r="E141" s="16"/>
      <c r="F141" s="16"/>
    </row>
    <row r="142" spans="1:6" ht="15.75" x14ac:dyDescent="0.25">
      <c r="A142" s="37" t="s">
        <v>150</v>
      </c>
      <c r="B142" s="14"/>
      <c r="C142" s="14"/>
      <c r="D142" s="8"/>
      <c r="E142" s="16"/>
      <c r="F142" s="16"/>
    </row>
    <row r="143" spans="1:6" ht="15.75" x14ac:dyDescent="0.25">
      <c r="A143" s="37" t="s">
        <v>151</v>
      </c>
      <c r="B143" s="14"/>
      <c r="C143" s="14"/>
      <c r="D143" s="8"/>
      <c r="E143" s="16"/>
      <c r="F143" s="16"/>
    </row>
    <row r="144" spans="1:6" ht="15.75" x14ac:dyDescent="0.25">
      <c r="A144" s="37" t="s">
        <v>152</v>
      </c>
      <c r="B144" s="14"/>
      <c r="C144" s="14"/>
      <c r="D144" s="8"/>
      <c r="E144" s="16"/>
      <c r="F144" s="16"/>
    </row>
    <row r="145" spans="1:6" ht="15.75" x14ac:dyDescent="0.25">
      <c r="A145" s="22" t="s">
        <v>153</v>
      </c>
      <c r="B145" s="14"/>
      <c r="C145" s="14"/>
      <c r="D145" s="8"/>
      <c r="E145" s="16"/>
      <c r="F145" s="16"/>
    </row>
    <row r="146" spans="1:6" ht="15.75" x14ac:dyDescent="0.25">
      <c r="A146" s="27" t="s">
        <v>154</v>
      </c>
      <c r="B146" s="14"/>
      <c r="C146" s="14">
        <v>1981.7</v>
      </c>
      <c r="D146" s="29"/>
      <c r="E146" s="16"/>
      <c r="F146" s="16"/>
    </row>
    <row r="147" spans="1:6" ht="15.75" x14ac:dyDescent="0.25">
      <c r="A147" s="37" t="s">
        <v>155</v>
      </c>
      <c r="B147" s="33"/>
      <c r="C147" s="33">
        <v>0</v>
      </c>
      <c r="D147" s="8"/>
      <c r="E147" s="16"/>
      <c r="F147" s="16"/>
    </row>
    <row r="148" spans="1:6" ht="15.75" x14ac:dyDescent="0.25">
      <c r="A148" s="37" t="s">
        <v>156</v>
      </c>
      <c r="B148" s="33"/>
      <c r="C148" s="33">
        <f>551332.5+363185.31</f>
        <v>914517.81</v>
      </c>
      <c r="D148" s="8"/>
      <c r="E148" s="16"/>
      <c r="F148" s="16"/>
    </row>
    <row r="149" spans="1:6" ht="15.75" x14ac:dyDescent="0.25">
      <c r="A149" s="37" t="s">
        <v>157</v>
      </c>
      <c r="B149" s="14"/>
      <c r="C149" s="14"/>
      <c r="D149" s="8"/>
      <c r="E149" s="16"/>
      <c r="F149" s="16"/>
    </row>
    <row r="150" spans="1:6" ht="15.75" x14ac:dyDescent="0.25">
      <c r="A150" s="37" t="s">
        <v>158</v>
      </c>
      <c r="B150" s="14"/>
      <c r="C150" s="14"/>
      <c r="D150" s="8"/>
      <c r="E150" s="16"/>
      <c r="F150" s="16"/>
    </row>
    <row r="151" spans="1:6" ht="15.75" x14ac:dyDescent="0.25">
      <c r="A151" s="37" t="s">
        <v>159</v>
      </c>
      <c r="B151" s="33"/>
      <c r="C151" s="33">
        <f>6919820+172890+987246</f>
        <v>8079956</v>
      </c>
      <c r="D151" s="8"/>
      <c r="E151" s="16"/>
      <c r="F151" s="16"/>
    </row>
    <row r="152" spans="1:6" ht="15.75" x14ac:dyDescent="0.25">
      <c r="A152" s="37" t="s">
        <v>160</v>
      </c>
      <c r="B152" s="14"/>
      <c r="C152" s="14"/>
      <c r="D152" s="8"/>
      <c r="E152" s="16"/>
      <c r="F152" s="16"/>
    </row>
    <row r="153" spans="1:6" ht="15.75" x14ac:dyDescent="0.25">
      <c r="A153" s="37" t="s">
        <v>161</v>
      </c>
      <c r="B153" s="14"/>
      <c r="C153" s="14"/>
      <c r="D153" s="8"/>
      <c r="E153" s="16"/>
      <c r="F153" s="16"/>
    </row>
    <row r="154" spans="1:6" ht="15.75" x14ac:dyDescent="0.25">
      <c r="A154" s="38" t="s">
        <v>162</v>
      </c>
      <c r="B154" s="14"/>
      <c r="C154" s="14"/>
      <c r="D154" s="8"/>
      <c r="E154" s="16"/>
      <c r="F154" s="16"/>
    </row>
    <row r="155" spans="1:6" ht="15.75" x14ac:dyDescent="0.25">
      <c r="A155" s="37" t="s">
        <v>163</v>
      </c>
      <c r="B155" s="33"/>
      <c r="C155" s="33">
        <f>1140517+57065</f>
        <v>1197582</v>
      </c>
      <c r="D155" s="8"/>
      <c r="E155" s="16"/>
      <c r="F155" s="16"/>
    </row>
    <row r="156" spans="1:6" ht="15.75" x14ac:dyDescent="0.25">
      <c r="A156" s="37" t="s">
        <v>164</v>
      </c>
      <c r="B156" s="33"/>
      <c r="C156" s="33" t="e">
        <f>+'[2]ANEXO NOTAS '!M76+'[2]ANEXO NOTAS '!N76+'[2]ANEXO NOTAS '!O76+'[2]ANEXO NOTAS '!P76+'[2]ANEXO NOTAS '!Q76+'[2]ANEXO NOTAS '!R76+'[2]ANEXO NOTAS '!T76+'[2]ANEXO NOTAS '!U76+'[2]ANEXO NOTAS '!V76</f>
        <v>#REF!</v>
      </c>
      <c r="D156" s="8">
        <v>0</v>
      </c>
      <c r="E156" s="16"/>
      <c r="F156" s="16"/>
    </row>
    <row r="157" spans="1:6" ht="15" customHeight="1" x14ac:dyDescent="0.25">
      <c r="A157" s="37" t="s">
        <v>165</v>
      </c>
      <c r="B157" s="14"/>
      <c r="C157" s="14">
        <v>2281768.19</v>
      </c>
      <c r="D157" s="8"/>
      <c r="E157" s="16"/>
      <c r="F157" s="16"/>
    </row>
    <row r="158" spans="1:6" ht="15" customHeight="1" x14ac:dyDescent="0.25">
      <c r="A158" s="36" t="s">
        <v>166</v>
      </c>
      <c r="B158" s="14"/>
      <c r="C158" s="14"/>
      <c r="D158" s="8"/>
      <c r="E158" s="16"/>
      <c r="F158" s="16"/>
    </row>
    <row r="159" spans="1:6" ht="15" customHeight="1" x14ac:dyDescent="0.25">
      <c r="A159" s="37" t="s">
        <v>167</v>
      </c>
      <c r="B159" s="33"/>
      <c r="C159" s="33">
        <v>6919821</v>
      </c>
      <c r="D159" s="39"/>
      <c r="E159" s="16"/>
      <c r="F159" s="16"/>
    </row>
    <row r="160" spans="1:6" ht="15" customHeight="1" x14ac:dyDescent="0.25">
      <c r="A160" s="37" t="s">
        <v>168</v>
      </c>
      <c r="B160" s="33"/>
      <c r="C160" s="33">
        <v>0</v>
      </c>
      <c r="D160" s="8"/>
      <c r="E160" s="16"/>
      <c r="F160" s="16"/>
    </row>
    <row r="161" spans="1:16" ht="15" customHeight="1" x14ac:dyDescent="0.25">
      <c r="A161" s="37" t="s">
        <v>169</v>
      </c>
      <c r="B161" s="33"/>
      <c r="C161" s="33"/>
      <c r="D161" s="8"/>
      <c r="E161" s="16"/>
      <c r="F161" s="16"/>
    </row>
    <row r="162" spans="1:16" ht="15" customHeight="1" x14ac:dyDescent="0.25">
      <c r="A162" s="37" t="s">
        <v>170</v>
      </c>
      <c r="B162" s="33"/>
      <c r="C162" s="33"/>
      <c r="D162" s="8"/>
      <c r="E162" s="16"/>
      <c r="F162" s="16"/>
    </row>
    <row r="163" spans="1:16" ht="15" customHeight="1" x14ac:dyDescent="0.25">
      <c r="A163" s="37" t="s">
        <v>171</v>
      </c>
      <c r="B163" s="33"/>
      <c r="C163" s="33"/>
      <c r="D163" s="8"/>
    </row>
    <row r="164" spans="1:16" ht="19.5" customHeight="1" x14ac:dyDescent="0.25">
      <c r="A164" s="37" t="s">
        <v>172</v>
      </c>
      <c r="B164" s="33"/>
      <c r="C164" s="33"/>
      <c r="D164" s="8"/>
    </row>
    <row r="165" spans="1:16" ht="15" customHeight="1" x14ac:dyDescent="0.25">
      <c r="A165" s="37" t="s">
        <v>173</v>
      </c>
      <c r="B165" s="33"/>
      <c r="C165" s="33"/>
      <c r="D165" s="8"/>
    </row>
    <row r="166" spans="1:16" ht="15" customHeight="1" x14ac:dyDescent="0.25">
      <c r="A166" s="37" t="s">
        <v>174</v>
      </c>
      <c r="B166" s="33"/>
      <c r="C166" s="33"/>
      <c r="D166" s="8"/>
    </row>
    <row r="167" spans="1:16" ht="15" customHeight="1" x14ac:dyDescent="0.25">
      <c r="A167" s="38" t="s">
        <v>175</v>
      </c>
      <c r="B167" s="33"/>
      <c r="C167" s="33"/>
      <c r="D167" s="8"/>
    </row>
    <row r="168" spans="1:16" ht="15" customHeight="1" x14ac:dyDescent="0.25">
      <c r="A168" s="37" t="s">
        <v>176</v>
      </c>
      <c r="B168" s="33"/>
      <c r="C168" s="33"/>
      <c r="D168" s="8"/>
    </row>
    <row r="169" spans="1:16" ht="15" customHeight="1" x14ac:dyDescent="0.25">
      <c r="A169" s="37" t="s">
        <v>177</v>
      </c>
      <c r="B169" s="33"/>
      <c r="C169" s="33"/>
      <c r="D169" s="8"/>
    </row>
    <row r="170" spans="1:16" ht="15" customHeight="1" x14ac:dyDescent="0.25">
      <c r="A170" s="37" t="s">
        <v>178</v>
      </c>
      <c r="B170" s="33"/>
      <c r="C170" s="33"/>
      <c r="D170" s="8"/>
    </row>
    <row r="171" spans="1:16" ht="15.75" x14ac:dyDescent="0.25">
      <c r="A171" s="37" t="s">
        <v>179</v>
      </c>
      <c r="B171" s="33"/>
      <c r="C171" s="40">
        <v>0.51</v>
      </c>
      <c r="D171" s="8"/>
    </row>
    <row r="172" spans="1:16" ht="15" customHeight="1" x14ac:dyDescent="0.25">
      <c r="A172" s="37" t="s">
        <v>180</v>
      </c>
      <c r="B172" s="33" t="s">
        <v>181</v>
      </c>
      <c r="C172" s="33"/>
      <c r="D172" s="8"/>
      <c r="J172" s="5">
        <v>0</v>
      </c>
    </row>
    <row r="173" spans="1:16" ht="15" customHeight="1" x14ac:dyDescent="0.25">
      <c r="A173" s="37" t="s">
        <v>182</v>
      </c>
      <c r="B173" s="33"/>
      <c r="C173" s="33"/>
      <c r="D173" s="5"/>
      <c r="N173" s="28"/>
    </row>
    <row r="174" spans="1:16" ht="15.75" x14ac:dyDescent="0.25">
      <c r="A174" s="37" t="s">
        <v>183</v>
      </c>
      <c r="B174" s="33">
        <f>17641583+1596627.15+4129700.09+4609107.07+3666405-332776</f>
        <v>31310646.309999999</v>
      </c>
      <c r="C174" s="33"/>
      <c r="D174" s="8"/>
      <c r="N174" s="28"/>
      <c r="P174" s="28"/>
    </row>
    <row r="175" spans="1:16" ht="15.75" x14ac:dyDescent="0.25">
      <c r="A175" s="37" t="s">
        <v>184</v>
      </c>
      <c r="B175" s="33"/>
      <c r="C175" s="33"/>
      <c r="D175" s="8"/>
      <c r="N175" s="28"/>
    </row>
    <row r="176" spans="1:16" ht="15.75" x14ac:dyDescent="0.25">
      <c r="A176" s="41" t="s">
        <v>185</v>
      </c>
      <c r="B176" s="14"/>
      <c r="C176" s="14"/>
      <c r="D176" s="8"/>
    </row>
    <row r="177" spans="1:14" ht="15.75" x14ac:dyDescent="0.25">
      <c r="A177" s="13" t="s">
        <v>186</v>
      </c>
      <c r="B177" s="33"/>
      <c r="C177" s="33"/>
      <c r="D177" s="8"/>
    </row>
    <row r="178" spans="1:14" ht="15.75" x14ac:dyDescent="0.25">
      <c r="A178" s="41" t="s">
        <v>185</v>
      </c>
      <c r="B178" s="14"/>
      <c r="C178" s="14"/>
      <c r="D178" s="8"/>
    </row>
    <row r="179" spans="1:14" ht="15.75" x14ac:dyDescent="0.25">
      <c r="A179" s="41" t="s">
        <v>187</v>
      </c>
      <c r="B179" s="14"/>
      <c r="C179" s="14"/>
      <c r="D179" s="8"/>
    </row>
    <row r="180" spans="1:14" ht="15.75" x14ac:dyDescent="0.25">
      <c r="A180" s="26" t="s">
        <v>105</v>
      </c>
      <c r="B180" s="33">
        <v>0</v>
      </c>
      <c r="C180" s="33">
        <f>406284.48+4008.39+15781.25+212224.98</f>
        <v>638299.1</v>
      </c>
      <c r="D180" s="8"/>
      <c r="H180" s="28"/>
    </row>
    <row r="181" spans="1:14" ht="20.25" x14ac:dyDescent="0.25">
      <c r="A181" s="22" t="s">
        <v>188</v>
      </c>
      <c r="B181" s="42">
        <f>SUM(B15:B180)</f>
        <v>104816383</v>
      </c>
      <c r="C181" s="42" t="e">
        <f>SUM(C15:C180)</f>
        <v>#REF!</v>
      </c>
      <c r="D181" s="23"/>
      <c r="G181" s="17"/>
      <c r="H181" s="28"/>
      <c r="N181" s="28"/>
    </row>
    <row r="182" spans="1:14" x14ac:dyDescent="0.25">
      <c r="A182" s="43"/>
      <c r="B182" s="44"/>
      <c r="C182" s="45" t="e">
        <f>+B181-C181</f>
        <v>#REF!</v>
      </c>
      <c r="D182" s="8"/>
      <c r="H182" s="28"/>
    </row>
    <row r="183" spans="1:14" x14ac:dyDescent="0.25">
      <c r="A183" s="46" t="s">
        <v>189</v>
      </c>
      <c r="B183" s="44">
        <v>0</v>
      </c>
      <c r="C183" s="44"/>
      <c r="D183" s="8"/>
    </row>
    <row r="184" spans="1:14" x14ac:dyDescent="0.25">
      <c r="A184" s="43" t="s">
        <v>181</v>
      </c>
      <c r="B184" s="44"/>
      <c r="C184" s="44"/>
      <c r="D184" s="8"/>
    </row>
    <row r="185" spans="1:14" x14ac:dyDescent="0.25">
      <c r="A185" s="47"/>
      <c r="B185" s="44"/>
      <c r="C185" s="44"/>
      <c r="D185" s="8"/>
    </row>
  </sheetData>
  <mergeCells count="6">
    <mergeCell ref="A7:C7"/>
    <mergeCell ref="A8:C8"/>
    <mergeCell ref="A9:C9"/>
    <mergeCell ref="A10:C10"/>
    <mergeCell ref="A11:C11"/>
    <mergeCell ref="A12:C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dcterms:created xsi:type="dcterms:W3CDTF">2023-07-14T14:52:34Z</dcterms:created>
  <dcterms:modified xsi:type="dcterms:W3CDTF">2023-07-14T14:55:20Z</dcterms:modified>
</cp:coreProperties>
</file>