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TRANSPARENCIA 2023\Abril 2023\"/>
    </mc:Choice>
  </mc:AlternateContent>
  <bookViews>
    <workbookView xWindow="0" yWindow="0" windowWidth="28800" windowHeight="1362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0" i="1" l="1"/>
  <c r="B174" i="1"/>
  <c r="C156" i="1"/>
  <c r="C155" i="1"/>
  <c r="C151" i="1"/>
  <c r="C148" i="1"/>
  <c r="C125" i="1"/>
  <c r="C115" i="1"/>
  <c r="C111" i="1"/>
  <c r="C110" i="1"/>
  <c r="C109" i="1"/>
  <c r="C103" i="1"/>
  <c r="C101" i="1"/>
  <c r="C86" i="1"/>
  <c r="C66" i="1"/>
  <c r="C60" i="1"/>
  <c r="C56" i="1"/>
  <c r="C38" i="1"/>
  <c r="C33" i="1"/>
  <c r="C31" i="1"/>
  <c r="C30" i="1"/>
  <c r="C28" i="1"/>
  <c r="C20" i="1"/>
  <c r="C181" i="1" s="1"/>
  <c r="B16" i="1"/>
  <c r="B181" i="1" s="1"/>
  <c r="B15" i="1"/>
  <c r="C182" i="1" l="1"/>
</calcChain>
</file>

<file path=xl/sharedStrings.xml><?xml version="1.0" encoding="utf-8"?>
<sst xmlns="http://schemas.openxmlformats.org/spreadsheetml/2006/main" count="179" uniqueCount="177">
  <si>
    <t>Diferencia para control debe ser cero</t>
  </si>
  <si>
    <t>Servicio Nacional de Salud</t>
  </si>
  <si>
    <t>Hospital _Hospital Materno Dra. Evangelina Rodriguez</t>
  </si>
  <si>
    <t>Balanza de comprobación</t>
  </si>
  <si>
    <t>Al 30 de abril 2023</t>
  </si>
  <si>
    <t>(Valores en RD$)</t>
  </si>
  <si>
    <t>HMDER 4.1.2.3.01 Elaboracion y analisis de estados Financieros</t>
  </si>
  <si>
    <t xml:space="preserve">Cuentas </t>
  </si>
  <si>
    <t>DB</t>
  </si>
  <si>
    <t>CR</t>
  </si>
  <si>
    <t>Efectivo y Banco</t>
  </si>
  <si>
    <t>Inventario</t>
  </si>
  <si>
    <t>Pagos anticipados</t>
  </si>
  <si>
    <t>Mobiliarios y equipos de oficina</t>
  </si>
  <si>
    <t>Depreciación acumulada</t>
  </si>
  <si>
    <t>Cuentas por pagar a corto plazo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</si>
  <si>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</si>
  <si>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</si>
  <si>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</si>
  <si>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</si>
  <si>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</si>
  <si>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Resultado acumulado</t>
  </si>
  <si>
    <t>Resultado del período</t>
  </si>
  <si>
    <t>Reservas</t>
  </si>
  <si>
    <t>Ingresos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</si>
  <si>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</si>
  <si>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</si>
  <si>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</si>
  <si>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</si>
  <si>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</si>
  <si>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</si>
  <si>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</si>
  <si>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</si>
  <si>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</si>
  <si>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</si>
  <si>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</si>
  <si>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</si>
  <si>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</si>
  <si>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</si>
  <si>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</si>
  <si>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</si>
  <si>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</si>
  <si>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</si>
  <si>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</si>
  <si>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</si>
  <si>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</si>
  <si>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</si>
  <si>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</si>
  <si>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</si>
  <si>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</si>
  <si>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</si>
  <si>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</si>
  <si>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</si>
  <si>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</si>
  <si>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</si>
  <si>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</si>
  <si>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</si>
  <si>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</si>
  <si>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</si>
  <si>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</si>
  <si>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</si>
  <si>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</si>
  <si>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</si>
  <si>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</si>
  <si>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</si>
  <si>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</si>
  <si>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</si>
  <si>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</si>
  <si>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</si>
  <si>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</si>
  <si>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</si>
  <si>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</si>
  <si>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</si>
  <si>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</si>
  <si>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</si>
  <si>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</si>
  <si>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</si>
  <si>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</si>
  <si>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</si>
  <si>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</si>
  <si>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</si>
  <si>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</si>
  <si>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</si>
  <si>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</si>
  <si>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</si>
  <si>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</si>
  <si>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</si>
  <si>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</si>
  <si>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</si>
  <si>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</si>
  <si>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</si>
  <si>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</si>
  <si>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</si>
  <si>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</si>
  <si>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</si>
  <si>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</si>
  <si>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</si>
  <si>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</si>
  <si>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</si>
  <si>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</si>
  <si>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</si>
  <si>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</si>
  <si>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</si>
  <si>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</si>
  <si>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</si>
  <si>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</si>
  <si>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</si>
  <si>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</si>
  <si>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</si>
  <si>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</si>
  <si>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</si>
  <si>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</si>
  <si>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</si>
  <si>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</si>
  <si>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</si>
  <si>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</si>
  <si>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</si>
  <si>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</si>
  <si>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</si>
  <si>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</si>
  <si>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</si>
  <si>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</si>
  <si>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</si>
  <si>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</si>
  <si>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</si>
  <si>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</si>
  <si>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</si>
  <si>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</si>
  <si>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</si>
  <si>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</si>
  <si>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</si>
  <si>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</si>
  <si>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</si>
  <si>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</si>
  <si>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</si>
  <si>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</si>
  <si>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</si>
  <si>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</si>
  <si>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</si>
  <si>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</si>
  <si>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</si>
  <si>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</si>
  <si>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   / GLP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</si>
  <si>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</si>
  <si>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</si>
  <si>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</si>
  <si>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</si>
  <si>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</si>
  <si>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</si>
  <si>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</si>
  <si>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</si>
  <si>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</si>
  <si>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</si>
  <si>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</si>
  <si>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</si>
  <si>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</si>
  <si>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</si>
  <si>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</si>
  <si>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</si>
  <si>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</si>
  <si>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</si>
  <si>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</si>
  <si>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</si>
  <si>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</si>
  <si>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</si>
  <si>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</si>
  <si>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</si>
  <si>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 xml:space="preserve"> 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</si>
  <si>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</si>
  <si>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</si>
  <si>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</si>
  <si>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</si>
  <si>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</si>
  <si>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</si>
  <si>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</si>
  <si>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Elaborado Po: Lic. Eileen Cisnero</t>
  </si>
  <si>
    <r>
      <t>Impuestos</t>
    </r>
    <r>
      <rPr>
        <sz val="12"/>
        <color theme="1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</si>
</sst>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34">
    <xf numFmtId="0" fontId="0" fillId="0" borderId="0" xfId="0"/>
    <xf numFmtId="0" fontId="3" fillId="0" borderId="0" xfId="0" applyFont="1"/>
    <xf numFmtId="3" fontId="4" fillId="0" borderId="0" xfId="0" applyNumberFormat="1" applyFont="1" applyAlignment="1"/>
    <xf numFmtId="0" fontId="5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3" fontId="10" fillId="2" borderId="1" xfId="1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/>
    <xf numFmtId="3" fontId="4" fillId="2" borderId="1" xfId="0" applyNumberFormat="1" applyFont="1" applyFill="1" applyBorder="1" applyAlignment="1"/>
    <xf numFmtId="0" fontId="7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3" fontId="10" fillId="2" borderId="1" xfId="1" applyNumberFormat="1" applyFont="1" applyFill="1" applyBorder="1" applyAlignment="1"/>
    <xf numFmtId="0" fontId="13" fillId="2" borderId="1" xfId="0" applyFont="1" applyFill="1" applyBorder="1"/>
    <xf numFmtId="0" fontId="10" fillId="2" borderId="1" xfId="0" applyFont="1" applyFill="1" applyBorder="1" applyAlignment="1">
      <alignment horizontal="left"/>
    </xf>
    <xf numFmtId="4" fontId="10" fillId="2" borderId="1" xfId="0" applyNumberFormat="1" applyFont="1" applyFill="1" applyBorder="1"/>
    <xf numFmtId="0" fontId="15" fillId="2" borderId="1" xfId="2" applyFont="1" applyFill="1" applyBorder="1" applyAlignment="1">
      <alignment vertical="center"/>
    </xf>
    <xf numFmtId="0" fontId="9" fillId="2" borderId="1" xfId="2" applyFont="1" applyFill="1" applyBorder="1" applyAlignment="1">
      <alignment vertical="center"/>
    </xf>
    <xf numFmtId="3" fontId="16" fillId="2" borderId="1" xfId="1" applyNumberFormat="1" applyFont="1" applyFill="1" applyBorder="1" applyAlignment="1"/>
    <xf numFmtId="0" fontId="15" fillId="2" borderId="1" xfId="0" applyFont="1" applyFill="1" applyBorder="1" applyAlignment="1">
      <alignment vertical="center"/>
    </xf>
    <xf numFmtId="3" fontId="17" fillId="2" borderId="1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3" fillId="0" borderId="0" xfId="0" applyNumberFormat="1" applyFont="1" applyAlignment="1"/>
    <xf numFmtId="0" fontId="2" fillId="0" borderId="0" xfId="0" applyFont="1"/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0</xdr:rowOff>
    </xdr:from>
    <xdr:to>
      <xdr:col>0</xdr:col>
      <xdr:colOff>3507442</xdr:colOff>
      <xdr:row>4</xdr:row>
      <xdr:rowOff>78441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0"/>
          <a:ext cx="3473824" cy="840441"/>
        </a:xfrm>
        <a:prstGeom prst="rect">
          <a:avLst/>
        </a:prstGeom>
      </xdr:spPr>
    </xdr:pic>
    <xdr:clientData/>
  </xdr:twoCellAnchor>
  <xdr:twoCellAnchor>
    <xdr:from>
      <xdr:col>0</xdr:col>
      <xdr:colOff>3843618</xdr:colOff>
      <xdr:row>0</xdr:row>
      <xdr:rowOff>0</xdr:rowOff>
    </xdr:from>
    <xdr:to>
      <xdr:col>2</xdr:col>
      <xdr:colOff>984837</xdr:colOff>
      <xdr:row>4</xdr:row>
      <xdr:rowOff>160734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43618" y="0"/>
          <a:ext cx="2513319" cy="922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s%20Fin-Dic%202023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Estados%20Financieros/Estados%20Financieros%20agos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Abril"/>
      <sheetName val="ESF.SNS"/>
      <sheetName val="ERF SRS"/>
      <sheetName val="Efectivo"/>
      <sheetName val="Inventario"/>
      <sheetName val="Cuenta por Cobrar a largo plazo"/>
      <sheetName val="Cuenta por Cobrar"/>
      <sheetName val="CXP Corto plazo"/>
      <sheetName val="Retenciones y Acum."/>
      <sheetName val="CXP Largo Plazo"/>
      <sheetName val="Ingresos"/>
      <sheetName val="Benef. Empl x p Corto Plazo"/>
      <sheetName val="Total Gasto"/>
      <sheetName val="Benef. Empl x pagar Larg. Plaz"/>
      <sheetName val="Hoja1"/>
    </sheetNames>
    <sheetDataSet>
      <sheetData sheetId="0"/>
      <sheetData sheetId="1">
        <row r="43">
          <cell r="W43">
            <v>4084194</v>
          </cell>
        </row>
      </sheetData>
      <sheetData sheetId="2"/>
      <sheetData sheetId="3">
        <row r="23">
          <cell r="C23">
            <v>6083198.5800000001</v>
          </cell>
        </row>
      </sheetData>
      <sheetData sheetId="4">
        <row r="18">
          <cell r="B18">
            <v>15822494.310000001</v>
          </cell>
        </row>
      </sheetData>
      <sheetData sheetId="5"/>
      <sheetData sheetId="6"/>
      <sheetData sheetId="7">
        <row r="13">
          <cell r="B13">
            <v>156557.51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Abril"/>
      <sheetName val="ESF.SNS"/>
      <sheetName val="ANEXO NOTAS "/>
      <sheetName val="ERF SRS"/>
    </sheetNames>
    <sheetDataSet>
      <sheetData sheetId="0" refreshError="1"/>
      <sheetData sheetId="1" refreshError="1"/>
      <sheetData sheetId="2" refreshError="1">
        <row r="19">
          <cell r="O19">
            <v>7145941.2999999998</v>
          </cell>
        </row>
        <row r="76">
          <cell r="M76">
            <v>82815.899999999994</v>
          </cell>
          <cell r="N76">
            <v>1002587.51</v>
          </cell>
          <cell r="O76">
            <v>74261.34</v>
          </cell>
          <cell r="P76">
            <v>995100.56</v>
          </cell>
          <cell r="Q76">
            <v>841502</v>
          </cell>
          <cell r="R76">
            <v>972454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3"/>
  <sheetViews>
    <sheetView tabSelected="1" topLeftCell="A91" workbookViewId="0">
      <selection activeCell="F6" sqref="F6"/>
    </sheetView>
  </sheetViews>
  <sheetFormatPr baseColWidth="10" defaultRowHeight="15" x14ac:dyDescent="0.25"/>
  <cols>
    <col min="1" max="1" width="79.28515625" bestFit="1" customWidth="1"/>
  </cols>
  <sheetData>
    <row r="1" spans="1:3" x14ac:dyDescent="0.25">
      <c r="A1" s="1"/>
      <c r="B1" s="2"/>
      <c r="C1" s="2"/>
    </row>
    <row r="2" spans="1:3" x14ac:dyDescent="0.25">
      <c r="A2" s="1"/>
      <c r="B2" s="2"/>
      <c r="C2" s="2"/>
    </row>
    <row r="3" spans="1:3" x14ac:dyDescent="0.25">
      <c r="A3" s="1"/>
      <c r="B3" s="2"/>
      <c r="C3" s="2"/>
    </row>
    <row r="4" spans="1:3" x14ac:dyDescent="0.25">
      <c r="A4" s="1"/>
      <c r="B4" s="2"/>
      <c r="C4" s="2"/>
    </row>
    <row r="5" spans="1:3" x14ac:dyDescent="0.25">
      <c r="A5" s="1"/>
      <c r="B5" s="2"/>
      <c r="C5" s="2"/>
    </row>
    <row r="6" spans="1:3" x14ac:dyDescent="0.25">
      <c r="A6" s="3" t="s">
        <v>0</v>
      </c>
      <c r="B6" s="4"/>
      <c r="C6" s="5"/>
    </row>
    <row r="7" spans="1:3" ht="15.75" x14ac:dyDescent="0.25">
      <c r="A7" s="6" t="s">
        <v>1</v>
      </c>
      <c r="B7" s="6"/>
      <c r="C7" s="6"/>
    </row>
    <row r="8" spans="1:3" ht="15.75" x14ac:dyDescent="0.25">
      <c r="A8" s="6" t="s">
        <v>2</v>
      </c>
      <c r="B8" s="6"/>
      <c r="C8" s="6"/>
    </row>
    <row r="9" spans="1:3" ht="15.75" x14ac:dyDescent="0.25">
      <c r="A9" s="6" t="s">
        <v>3</v>
      </c>
      <c r="B9" s="6"/>
      <c r="C9" s="6"/>
    </row>
    <row r="10" spans="1:3" ht="15.75" x14ac:dyDescent="0.25">
      <c r="A10" s="6" t="s">
        <v>4</v>
      </c>
      <c r="B10" s="6"/>
      <c r="C10" s="6"/>
    </row>
    <row r="11" spans="1:3" ht="15.75" x14ac:dyDescent="0.25">
      <c r="A11" s="6" t="s">
        <v>5</v>
      </c>
      <c r="B11" s="6"/>
      <c r="C11" s="6"/>
    </row>
    <row r="12" spans="1:3" ht="15.75" x14ac:dyDescent="0.25">
      <c r="A12" s="6" t="s">
        <v>6</v>
      </c>
      <c r="B12" s="6"/>
      <c r="C12" s="6"/>
    </row>
    <row r="13" spans="1:3" x14ac:dyDescent="0.25">
      <c r="A13" s="7"/>
      <c r="B13" s="4"/>
      <c r="C13" s="4"/>
    </row>
    <row r="14" spans="1:3" ht="15.75" x14ac:dyDescent="0.25">
      <c r="A14" s="8" t="s">
        <v>7</v>
      </c>
      <c r="B14" s="9" t="s">
        <v>8</v>
      </c>
      <c r="C14" s="9" t="s">
        <v>9</v>
      </c>
    </row>
    <row r="15" spans="1:3" ht="15.75" x14ac:dyDescent="0.25">
      <c r="A15" s="10" t="s">
        <v>10</v>
      </c>
      <c r="B15" s="11">
        <f>45739146+7829285+[1]Efectivo!C23</f>
        <v>59651629.579999998</v>
      </c>
      <c r="C15" s="12"/>
    </row>
    <row r="16" spans="1:3" ht="15.75" x14ac:dyDescent="0.25">
      <c r="A16" s="10" t="s">
        <v>11</v>
      </c>
      <c r="B16" s="12">
        <f>+[1]Inventario!B18</f>
        <v>15822494.310000001</v>
      </c>
      <c r="C16" s="12"/>
    </row>
    <row r="17" spans="1:3" ht="15.75" x14ac:dyDescent="0.25">
      <c r="A17" s="10" t="s">
        <v>12</v>
      </c>
      <c r="B17" s="12"/>
      <c r="C17" s="12"/>
    </row>
    <row r="18" spans="1:3" ht="15.75" x14ac:dyDescent="0.25">
      <c r="A18" s="10" t="s">
        <v>13</v>
      </c>
      <c r="B18" s="11">
        <v>0</v>
      </c>
      <c r="C18" s="12"/>
    </row>
    <row r="19" spans="1:3" ht="15.75" x14ac:dyDescent="0.25">
      <c r="A19" s="10" t="s">
        <v>14</v>
      </c>
      <c r="B19" s="13">
        <v>0</v>
      </c>
      <c r="C19" s="12"/>
    </row>
    <row r="20" spans="1:3" ht="15.75" x14ac:dyDescent="0.25">
      <c r="A20" s="10" t="s">
        <v>15</v>
      </c>
      <c r="B20" s="14"/>
      <c r="C20" s="12">
        <f>+'[1]CXP Corto plazo'!B13</f>
        <v>156557.51</v>
      </c>
    </row>
    <row r="21" spans="1:3" ht="15.75" x14ac:dyDescent="0.25">
      <c r="A21" s="10" t="s">
        <v>16</v>
      </c>
      <c r="B21" s="13"/>
      <c r="C21" s="12"/>
    </row>
    <row r="22" spans="1:3" ht="15.75" x14ac:dyDescent="0.25">
      <c r="A22" s="10" t="s">
        <v>17</v>
      </c>
      <c r="B22" s="13"/>
      <c r="C22" s="12"/>
    </row>
    <row r="23" spans="1:3" ht="15.75" x14ac:dyDescent="0.25">
      <c r="A23" s="10" t="s">
        <v>18</v>
      </c>
      <c r="B23" s="14"/>
      <c r="C23" s="13">
        <v>2533816</v>
      </c>
    </row>
    <row r="24" spans="1:3" ht="15.75" x14ac:dyDescent="0.25">
      <c r="A24" s="10" t="s">
        <v>19</v>
      </c>
      <c r="B24" s="14"/>
      <c r="C24" s="14"/>
    </row>
    <row r="25" spans="1:3" ht="15.75" x14ac:dyDescent="0.25">
      <c r="A25" s="10" t="s">
        <v>20</v>
      </c>
      <c r="B25" s="12"/>
      <c r="C25" s="12"/>
    </row>
    <row r="26" spans="1:3" ht="15.75" x14ac:dyDescent="0.25">
      <c r="A26" s="10" t="s">
        <v>21</v>
      </c>
      <c r="B26" s="12"/>
      <c r="C26" s="12"/>
    </row>
    <row r="27" spans="1:3" ht="15.75" x14ac:dyDescent="0.25">
      <c r="A27" s="10" t="s">
        <v>22</v>
      </c>
      <c r="B27" s="12"/>
      <c r="C27" s="12"/>
    </row>
    <row r="28" spans="1:3" ht="15.75" x14ac:dyDescent="0.25">
      <c r="A28" s="10" t="s">
        <v>23</v>
      </c>
      <c r="B28" s="12"/>
      <c r="C28" s="12">
        <f>+[1]ESF.SNS!W43</f>
        <v>4084194</v>
      </c>
    </row>
    <row r="29" spans="1:3" ht="15.75" x14ac:dyDescent="0.25">
      <c r="A29" s="15" t="s">
        <v>24</v>
      </c>
      <c r="B29" s="9"/>
      <c r="C29" s="9"/>
    </row>
    <row r="30" spans="1:3" ht="15.75" x14ac:dyDescent="0.25">
      <c r="A30" s="16" t="s">
        <v>25</v>
      </c>
      <c r="B30" s="13"/>
      <c r="C30" s="12">
        <f>9180000+756700+764700+756700+756700+756700</f>
        <v>12971500</v>
      </c>
    </row>
    <row r="31" spans="1:3" ht="15.75" x14ac:dyDescent="0.25">
      <c r="A31" s="16" t="s">
        <v>26</v>
      </c>
      <c r="B31" s="13"/>
      <c r="C31" s="12">
        <f>838698+79837.7+79837.7+79837.7+79837.7+79837.7+79837.7</f>
        <v>1317724.1999999997</v>
      </c>
    </row>
    <row r="32" spans="1:3" ht="15.75" x14ac:dyDescent="0.25">
      <c r="A32" s="17" t="s">
        <v>27</v>
      </c>
      <c r="B32" s="13"/>
      <c r="C32" s="12"/>
    </row>
    <row r="33" spans="1:3" ht="15.75" x14ac:dyDescent="0.25">
      <c r="A33" s="17" t="s">
        <v>28</v>
      </c>
      <c r="B33" s="13"/>
      <c r="C33" s="12">
        <f>255172.04*12</f>
        <v>3062064.48</v>
      </c>
    </row>
    <row r="34" spans="1:3" ht="15.75" x14ac:dyDescent="0.25">
      <c r="A34" s="16" t="s">
        <v>29</v>
      </c>
      <c r="B34" s="13"/>
      <c r="C34" s="12">
        <v>252233.32</v>
      </c>
    </row>
    <row r="35" spans="1:3" ht="15.75" x14ac:dyDescent="0.25">
      <c r="A35" s="16" t="s">
        <v>30</v>
      </c>
      <c r="B35" s="13"/>
      <c r="C35" s="12"/>
    </row>
    <row r="36" spans="1:3" ht="15.75" x14ac:dyDescent="0.25">
      <c r="A36" s="16" t="s">
        <v>31</v>
      </c>
      <c r="B36" s="13"/>
      <c r="C36" s="13">
        <v>1765001.7</v>
      </c>
    </row>
    <row r="37" spans="1:3" ht="15.75" x14ac:dyDescent="0.25">
      <c r="A37" s="15" t="s">
        <v>32</v>
      </c>
      <c r="B37" s="13"/>
      <c r="C37" s="12"/>
    </row>
    <row r="38" spans="1:3" ht="15.75" x14ac:dyDescent="0.25">
      <c r="A38" s="17" t="s">
        <v>33</v>
      </c>
      <c r="B38" s="13"/>
      <c r="C38" s="13">
        <f>2347004+251895.1+280187.85+387056.36+14614.67+16922.01+54965.39+26306.41</f>
        <v>3378951.79</v>
      </c>
    </row>
    <row r="39" spans="1:3" ht="15.75" x14ac:dyDescent="0.25">
      <c r="A39" s="17" t="s">
        <v>34</v>
      </c>
      <c r="B39" s="13"/>
      <c r="C39" s="13"/>
    </row>
    <row r="40" spans="1:3" ht="15.75" x14ac:dyDescent="0.25">
      <c r="A40" s="17" t="s">
        <v>35</v>
      </c>
      <c r="B40" s="13"/>
      <c r="C40" s="13"/>
    </row>
    <row r="41" spans="1:3" ht="15.75" x14ac:dyDescent="0.25">
      <c r="A41" s="16" t="s">
        <v>36</v>
      </c>
      <c r="B41" s="13"/>
      <c r="C41" s="12"/>
    </row>
    <row r="42" spans="1:3" ht="15.75" x14ac:dyDescent="0.25">
      <c r="A42" s="16" t="s">
        <v>37</v>
      </c>
      <c r="B42" s="13"/>
      <c r="C42" s="12"/>
    </row>
    <row r="43" spans="1:3" ht="15.75" x14ac:dyDescent="0.25">
      <c r="A43" s="16" t="s">
        <v>38</v>
      </c>
      <c r="B43" s="13"/>
      <c r="C43" s="12"/>
    </row>
    <row r="44" spans="1:3" ht="15.75" x14ac:dyDescent="0.25">
      <c r="A44" s="16" t="s">
        <v>39</v>
      </c>
      <c r="B44" s="13"/>
      <c r="C44" s="12"/>
    </row>
    <row r="45" spans="1:3" ht="141.75" x14ac:dyDescent="0.25">
      <c r="A45" s="18" t="s">
        <v>40</v>
      </c>
      <c r="B45" s="13"/>
      <c r="C45" s="12"/>
    </row>
    <row r="46" spans="1:3" ht="15.75" x14ac:dyDescent="0.25">
      <c r="A46" s="16" t="s">
        <v>41</v>
      </c>
      <c r="B46" s="13"/>
      <c r="C46" s="12"/>
    </row>
    <row r="47" spans="1:3" ht="15.75" x14ac:dyDescent="0.25">
      <c r="A47" s="19" t="s">
        <v>42</v>
      </c>
      <c r="B47" s="12"/>
      <c r="C47" s="12"/>
    </row>
    <row r="48" spans="1:3" ht="15.75" x14ac:dyDescent="0.25">
      <c r="A48" s="16" t="s">
        <v>43</v>
      </c>
      <c r="B48" s="12"/>
      <c r="C48" s="12"/>
    </row>
    <row r="49" spans="1:3" ht="141.75" x14ac:dyDescent="0.25">
      <c r="A49" s="20" t="s">
        <v>44</v>
      </c>
      <c r="B49" s="13"/>
      <c r="C49" s="12"/>
    </row>
    <row r="50" spans="1:3" ht="15.75" x14ac:dyDescent="0.25">
      <c r="A50" s="16" t="s">
        <v>45</v>
      </c>
      <c r="B50" s="13"/>
      <c r="C50" s="12"/>
    </row>
    <row r="51" spans="1:3" ht="15.75" x14ac:dyDescent="0.25">
      <c r="A51" s="16" t="s">
        <v>46</v>
      </c>
      <c r="B51" s="13"/>
      <c r="C51" s="12"/>
    </row>
    <row r="52" spans="1:3" ht="15.75" x14ac:dyDescent="0.25">
      <c r="A52" s="16" t="s">
        <v>47</v>
      </c>
      <c r="B52" s="21"/>
      <c r="C52" s="12"/>
    </row>
    <row r="53" spans="1:3" ht="15.75" x14ac:dyDescent="0.25">
      <c r="A53" s="15" t="s">
        <v>48</v>
      </c>
      <c r="B53" s="21"/>
      <c r="C53" s="12"/>
    </row>
    <row r="54" spans="1:3" ht="15.75" x14ac:dyDescent="0.25">
      <c r="A54" s="15" t="s">
        <v>49</v>
      </c>
      <c r="B54" s="21"/>
      <c r="C54" s="12"/>
    </row>
    <row r="55" spans="1:3" ht="15.75" x14ac:dyDescent="0.25">
      <c r="A55" s="16" t="s">
        <v>50</v>
      </c>
      <c r="B55" s="21"/>
      <c r="C55" s="12"/>
    </row>
    <row r="56" spans="1:3" ht="15.75" x14ac:dyDescent="0.25">
      <c r="A56" s="16" t="s">
        <v>51</v>
      </c>
      <c r="B56" s="21">
        <v>0</v>
      </c>
      <c r="C56" s="21">
        <f>205399.75*13</f>
        <v>2670196.75</v>
      </c>
    </row>
    <row r="57" spans="1:3" ht="15.75" x14ac:dyDescent="0.25">
      <c r="A57" s="16" t="s">
        <v>52</v>
      </c>
      <c r="B57" s="21"/>
      <c r="C57" s="21"/>
    </row>
    <row r="58" spans="1:3" ht="15.75" x14ac:dyDescent="0.25">
      <c r="A58" s="16" t="s">
        <v>53</v>
      </c>
      <c r="B58" s="21">
        <v>0</v>
      </c>
      <c r="C58" s="21">
        <v>0</v>
      </c>
    </row>
    <row r="59" spans="1:3" ht="15.75" x14ac:dyDescent="0.25">
      <c r="A59" s="16" t="s">
        <v>54</v>
      </c>
      <c r="B59" s="21">
        <v>0</v>
      </c>
      <c r="C59" s="21">
        <v>0</v>
      </c>
    </row>
    <row r="60" spans="1:3" ht="15.75" x14ac:dyDescent="0.25">
      <c r="A60" s="17" t="s">
        <v>55</v>
      </c>
      <c r="B60" s="21">
        <v>0</v>
      </c>
      <c r="C60" s="21">
        <f>8592*15</f>
        <v>128880</v>
      </c>
    </row>
    <row r="61" spans="1:3" ht="15.75" x14ac:dyDescent="0.25">
      <c r="A61" s="17" t="s">
        <v>56</v>
      </c>
      <c r="B61" s="21"/>
      <c r="C61" s="21"/>
    </row>
    <row r="62" spans="1:3" ht="15.75" x14ac:dyDescent="0.25">
      <c r="A62" s="15" t="s">
        <v>57</v>
      </c>
      <c r="B62" s="21"/>
      <c r="C62" s="21"/>
    </row>
    <row r="63" spans="1:3" ht="15.75" x14ac:dyDescent="0.25">
      <c r="A63" s="16" t="s">
        <v>58</v>
      </c>
      <c r="B63" s="21">
        <v>0</v>
      </c>
      <c r="C63" s="21">
        <v>0</v>
      </c>
    </row>
    <row r="64" spans="1:3" ht="15.75" x14ac:dyDescent="0.25">
      <c r="A64" s="16" t="s">
        <v>59</v>
      </c>
      <c r="B64" s="21">
        <v>0</v>
      </c>
      <c r="C64" s="21">
        <v>0</v>
      </c>
    </row>
    <row r="65" spans="1:3" ht="15.75" x14ac:dyDescent="0.25">
      <c r="A65" s="15" t="s">
        <v>60</v>
      </c>
      <c r="B65" s="21"/>
      <c r="C65" s="21"/>
    </row>
    <row r="66" spans="1:3" ht="15.75" x14ac:dyDescent="0.25">
      <c r="A66" s="16" t="s">
        <v>61</v>
      </c>
      <c r="B66" s="21">
        <v>0</v>
      </c>
      <c r="C66" s="21">
        <f>80000*9</f>
        <v>720000</v>
      </c>
    </row>
    <row r="67" spans="1:3" ht="15.75" x14ac:dyDescent="0.25">
      <c r="A67" s="16" t="s">
        <v>62</v>
      </c>
      <c r="B67" s="21"/>
      <c r="C67" s="21"/>
    </row>
    <row r="68" spans="1:3" ht="15.75" x14ac:dyDescent="0.25">
      <c r="A68" s="15" t="s">
        <v>63</v>
      </c>
      <c r="B68" s="21"/>
      <c r="C68" s="21"/>
    </row>
    <row r="69" spans="1:3" ht="15.75" x14ac:dyDescent="0.25">
      <c r="A69" s="16" t="s">
        <v>64</v>
      </c>
      <c r="B69" s="21">
        <v>0</v>
      </c>
      <c r="C69" s="21">
        <v>0</v>
      </c>
    </row>
    <row r="70" spans="1:3" ht="15.75" x14ac:dyDescent="0.25">
      <c r="A70" s="16" t="s">
        <v>65</v>
      </c>
      <c r="B70" s="21">
        <v>0</v>
      </c>
      <c r="C70" s="21">
        <v>0</v>
      </c>
    </row>
    <row r="71" spans="1:3" ht="15.75" x14ac:dyDescent="0.25">
      <c r="A71" s="16" t="s">
        <v>66</v>
      </c>
      <c r="B71" s="21"/>
      <c r="C71" s="21"/>
    </row>
    <row r="72" spans="1:3" ht="15.75" x14ac:dyDescent="0.25">
      <c r="A72" s="16" t="s">
        <v>67</v>
      </c>
      <c r="B72" s="21">
        <v>0</v>
      </c>
      <c r="C72" s="21">
        <v>0</v>
      </c>
    </row>
    <row r="73" spans="1:3" ht="15.75" x14ac:dyDescent="0.25">
      <c r="A73" s="15" t="s">
        <v>68</v>
      </c>
      <c r="B73" s="21"/>
      <c r="C73" s="21"/>
    </row>
    <row r="74" spans="1:3" ht="15.75" x14ac:dyDescent="0.25">
      <c r="A74" s="16" t="s">
        <v>69</v>
      </c>
      <c r="B74" s="21"/>
      <c r="C74" s="21"/>
    </row>
    <row r="75" spans="1:3" ht="15.75" x14ac:dyDescent="0.25">
      <c r="A75" s="16" t="s">
        <v>70</v>
      </c>
      <c r="B75" s="21"/>
      <c r="C75" s="21"/>
    </row>
    <row r="76" spans="1:3" ht="15.75" x14ac:dyDescent="0.25">
      <c r="A76" s="16" t="s">
        <v>71</v>
      </c>
      <c r="B76" s="21">
        <v>0</v>
      </c>
      <c r="C76" s="21">
        <v>0</v>
      </c>
    </row>
    <row r="77" spans="1:3" ht="15.75" x14ac:dyDescent="0.25">
      <c r="A77" s="16" t="s">
        <v>72</v>
      </c>
      <c r="B77" s="21"/>
      <c r="C77" s="21">
        <v>0</v>
      </c>
    </row>
    <row r="78" spans="1:3" ht="15.75" x14ac:dyDescent="0.25">
      <c r="A78" s="16" t="s">
        <v>73</v>
      </c>
      <c r="B78" s="21"/>
      <c r="C78" s="21"/>
    </row>
    <row r="79" spans="1:3" ht="15.75" x14ac:dyDescent="0.25">
      <c r="A79" s="16" t="s">
        <v>74</v>
      </c>
      <c r="B79" s="21"/>
      <c r="C79" s="21">
        <v>0</v>
      </c>
    </row>
    <row r="80" spans="1:3" ht="15.75" x14ac:dyDescent="0.25">
      <c r="A80" s="15" t="s">
        <v>75</v>
      </c>
      <c r="B80" s="21"/>
      <c r="C80" s="21"/>
    </row>
    <row r="81" spans="1:3" ht="15.75" x14ac:dyDescent="0.25">
      <c r="A81" s="16" t="s">
        <v>76</v>
      </c>
      <c r="B81" s="21"/>
      <c r="C81" s="21"/>
    </row>
    <row r="82" spans="1:3" ht="15.75" x14ac:dyDescent="0.25">
      <c r="A82" s="10" t="s">
        <v>77</v>
      </c>
      <c r="B82" s="21"/>
      <c r="C82" s="21"/>
    </row>
    <row r="83" spans="1:3" ht="15.75" x14ac:dyDescent="0.25">
      <c r="A83" s="15" t="s">
        <v>78</v>
      </c>
      <c r="B83" s="21"/>
      <c r="C83" s="21"/>
    </row>
    <row r="84" spans="1:3" ht="15.75" x14ac:dyDescent="0.25">
      <c r="A84" s="17" t="s">
        <v>79</v>
      </c>
      <c r="B84" s="21"/>
      <c r="C84" s="21">
        <v>0</v>
      </c>
    </row>
    <row r="85" spans="1:3" ht="15.75" x14ac:dyDescent="0.25">
      <c r="A85" s="22" t="s">
        <v>80</v>
      </c>
      <c r="B85" s="21"/>
      <c r="C85" s="21">
        <v>0</v>
      </c>
    </row>
    <row r="86" spans="1:3" ht="15.75" x14ac:dyDescent="0.25">
      <c r="A86" s="16" t="s">
        <v>81</v>
      </c>
      <c r="B86" s="21"/>
      <c r="C86" s="21">
        <f>5599496+496689.12+444356.5+432703.2</f>
        <v>6973244.8200000003</v>
      </c>
    </row>
    <row r="87" spans="1:3" ht="110.25" x14ac:dyDescent="0.25">
      <c r="A87" s="18" t="s">
        <v>82</v>
      </c>
      <c r="B87" s="21"/>
      <c r="C87" s="21"/>
    </row>
    <row r="88" spans="1:3" ht="110.25" x14ac:dyDescent="0.25">
      <c r="A88" s="18" t="s">
        <v>83</v>
      </c>
      <c r="B88" s="21"/>
      <c r="C88" s="21"/>
    </row>
    <row r="89" spans="1:3" ht="15.75" x14ac:dyDescent="0.25">
      <c r="A89" s="16" t="s">
        <v>84</v>
      </c>
      <c r="B89" s="21"/>
      <c r="C89" s="21"/>
    </row>
    <row r="90" spans="1:3" ht="15.75" x14ac:dyDescent="0.25">
      <c r="A90" s="16" t="s">
        <v>85</v>
      </c>
      <c r="B90" s="21"/>
      <c r="C90" s="21"/>
    </row>
    <row r="91" spans="1:3" ht="15.75" x14ac:dyDescent="0.25">
      <c r="A91" s="23" t="s">
        <v>86</v>
      </c>
      <c r="B91" s="21"/>
      <c r="C91" s="21"/>
    </row>
    <row r="92" spans="1:3" ht="87" customHeight="1" x14ac:dyDescent="0.25">
      <c r="A92" s="18" t="s">
        <v>87</v>
      </c>
      <c r="B92" s="21"/>
      <c r="C92" s="21">
        <v>5139493</v>
      </c>
    </row>
    <row r="93" spans="1:3" ht="15.75" x14ac:dyDescent="0.25">
      <c r="A93" s="16" t="s">
        <v>88</v>
      </c>
      <c r="B93" s="21"/>
      <c r="C93" s="21">
        <v>0</v>
      </c>
    </row>
    <row r="94" spans="1:3" ht="15.75" x14ac:dyDescent="0.25">
      <c r="A94" s="16" t="s">
        <v>89</v>
      </c>
      <c r="B94" s="21"/>
      <c r="C94" s="21"/>
    </row>
    <row r="95" spans="1:3" ht="15.75" x14ac:dyDescent="0.25">
      <c r="A95" s="17" t="s">
        <v>90</v>
      </c>
      <c r="B95" s="21"/>
      <c r="C95" s="21"/>
    </row>
    <row r="96" spans="1:3" ht="15.75" x14ac:dyDescent="0.25">
      <c r="A96" s="17" t="s">
        <v>91</v>
      </c>
      <c r="B96" s="21"/>
      <c r="C96" s="21"/>
    </row>
    <row r="97" spans="1:3" ht="110.25" x14ac:dyDescent="0.25">
      <c r="A97" s="18" t="s">
        <v>92</v>
      </c>
      <c r="B97" s="21"/>
      <c r="C97" s="21">
        <v>0</v>
      </c>
    </row>
    <row r="98" spans="1:3" ht="15.75" x14ac:dyDescent="0.25">
      <c r="A98" s="15" t="s">
        <v>93</v>
      </c>
      <c r="B98" s="21"/>
      <c r="C98" s="21"/>
    </row>
    <row r="99" spans="1:3" ht="15.75" x14ac:dyDescent="0.25">
      <c r="A99" s="16" t="s">
        <v>94</v>
      </c>
      <c r="B99" s="21"/>
      <c r="C99" s="21"/>
    </row>
    <row r="100" spans="1:3" ht="15.75" x14ac:dyDescent="0.25">
      <c r="A100" s="16" t="s">
        <v>95</v>
      </c>
      <c r="B100" s="21"/>
      <c r="C100" s="21"/>
    </row>
    <row r="101" spans="1:3" ht="15.75" x14ac:dyDescent="0.25">
      <c r="A101" s="16" t="s">
        <v>96</v>
      </c>
      <c r="B101" s="21"/>
      <c r="C101" s="21">
        <f>71190*18</f>
        <v>1281420</v>
      </c>
    </row>
    <row r="102" spans="1:3" ht="15.75" x14ac:dyDescent="0.25">
      <c r="A102" s="16" t="s">
        <v>97</v>
      </c>
      <c r="B102" s="21"/>
      <c r="C102" s="21"/>
    </row>
    <row r="103" spans="1:3" ht="15.75" x14ac:dyDescent="0.25">
      <c r="A103" s="16" t="s">
        <v>98</v>
      </c>
      <c r="B103" s="21"/>
      <c r="C103" s="21">
        <f>1140517+172325</f>
        <v>1312842</v>
      </c>
    </row>
    <row r="104" spans="1:3" ht="15.75" x14ac:dyDescent="0.25">
      <c r="A104" s="16" t="s">
        <v>99</v>
      </c>
      <c r="B104" s="21"/>
      <c r="C104" s="21"/>
    </row>
    <row r="105" spans="1:3" ht="15.75" x14ac:dyDescent="0.25">
      <c r="A105" s="24" t="s">
        <v>100</v>
      </c>
      <c r="B105" s="21"/>
      <c r="C105" s="21"/>
    </row>
    <row r="106" spans="1:3" ht="15.75" x14ac:dyDescent="0.25">
      <c r="A106" s="16" t="s">
        <v>101</v>
      </c>
      <c r="B106" s="21"/>
      <c r="C106" s="21"/>
    </row>
    <row r="107" spans="1:3" ht="15.75" x14ac:dyDescent="0.25">
      <c r="A107" s="16" t="s">
        <v>102</v>
      </c>
      <c r="B107" s="11"/>
      <c r="C107" s="11"/>
    </row>
    <row r="108" spans="1:3" ht="15.75" x14ac:dyDescent="0.25">
      <c r="A108" s="16" t="s">
        <v>103</v>
      </c>
      <c r="B108" s="21"/>
      <c r="C108" s="21"/>
    </row>
    <row r="109" spans="1:3" ht="15.75" x14ac:dyDescent="0.25">
      <c r="A109" s="16" t="s">
        <v>104</v>
      </c>
      <c r="B109" s="21"/>
      <c r="C109" s="21">
        <f>469588.91*6</f>
        <v>2817533.46</v>
      </c>
    </row>
    <row r="110" spans="1:3" ht="15.75" x14ac:dyDescent="0.25">
      <c r="A110" s="16" t="s">
        <v>176</v>
      </c>
      <c r="B110" s="21">
        <v>0</v>
      </c>
      <c r="C110" s="21">
        <f>1568931+260129.08+70602.78+37465.6+66249.25+81923.58+331731.52</f>
        <v>2417032.8100000005</v>
      </c>
    </row>
    <row r="111" spans="1:3" ht="15.75" x14ac:dyDescent="0.25">
      <c r="A111" s="16" t="s">
        <v>105</v>
      </c>
      <c r="B111" s="11"/>
      <c r="C111" s="11">
        <f>187741*10</f>
        <v>1877410</v>
      </c>
    </row>
    <row r="112" spans="1:3" ht="15.75" x14ac:dyDescent="0.25">
      <c r="A112" s="16" t="s">
        <v>106</v>
      </c>
      <c r="B112" s="11"/>
      <c r="C112" s="11"/>
    </row>
    <row r="113" spans="1:3" ht="15.75" x14ac:dyDescent="0.25">
      <c r="A113" s="15" t="s">
        <v>107</v>
      </c>
      <c r="B113" s="11"/>
      <c r="C113" s="11"/>
    </row>
    <row r="114" spans="1:3" ht="15.75" x14ac:dyDescent="0.25">
      <c r="A114" s="15" t="s">
        <v>108</v>
      </c>
      <c r="B114" s="11"/>
      <c r="C114" s="11"/>
    </row>
    <row r="115" spans="1:3" ht="15.75" x14ac:dyDescent="0.25">
      <c r="A115" s="25" t="s">
        <v>109</v>
      </c>
      <c r="B115" s="21"/>
      <c r="C115" s="21">
        <f>12912439+859887.15+910880.65+1049986.25</f>
        <v>15733193.050000001</v>
      </c>
    </row>
    <row r="116" spans="1:3" ht="15.75" x14ac:dyDescent="0.25">
      <c r="A116" s="25" t="s">
        <v>110</v>
      </c>
      <c r="B116" s="11"/>
      <c r="C116" s="11"/>
    </row>
    <row r="117" spans="1:3" ht="15.75" x14ac:dyDescent="0.25">
      <c r="A117" s="15" t="s">
        <v>111</v>
      </c>
      <c r="B117" s="11"/>
      <c r="C117" s="11"/>
    </row>
    <row r="118" spans="1:3" ht="15.75" x14ac:dyDescent="0.25">
      <c r="A118" s="25" t="s">
        <v>112</v>
      </c>
      <c r="B118" s="11"/>
      <c r="C118" s="11"/>
    </row>
    <row r="119" spans="1:3" ht="15.75" x14ac:dyDescent="0.25">
      <c r="A119" s="25" t="s">
        <v>113</v>
      </c>
      <c r="B119" s="21"/>
      <c r="C119" s="21">
        <v>0</v>
      </c>
    </row>
    <row r="120" spans="1:3" ht="15.75" x14ac:dyDescent="0.25">
      <c r="A120" s="25" t="s">
        <v>114</v>
      </c>
      <c r="B120" s="21"/>
      <c r="C120" s="21"/>
    </row>
    <row r="121" spans="1:3" ht="15.75" x14ac:dyDescent="0.25">
      <c r="A121" s="15" t="s">
        <v>115</v>
      </c>
      <c r="B121" s="11"/>
      <c r="C121" s="11"/>
    </row>
    <row r="122" spans="1:3" ht="15.75" x14ac:dyDescent="0.25">
      <c r="A122" s="25" t="s">
        <v>116</v>
      </c>
      <c r="B122" s="21"/>
      <c r="C122" s="21">
        <v>0</v>
      </c>
    </row>
    <row r="123" spans="1:3" ht="15.75" x14ac:dyDescent="0.25">
      <c r="A123" s="25" t="s">
        <v>117</v>
      </c>
      <c r="B123" s="21">
        <v>0</v>
      </c>
      <c r="C123" s="21">
        <v>0</v>
      </c>
    </row>
    <row r="124" spans="1:3" ht="15.75" x14ac:dyDescent="0.25">
      <c r="A124" s="25" t="s">
        <v>118</v>
      </c>
      <c r="B124" s="11"/>
      <c r="C124" s="11"/>
    </row>
    <row r="125" spans="1:3" ht="15.75" x14ac:dyDescent="0.25">
      <c r="A125" s="25" t="s">
        <v>119</v>
      </c>
      <c r="B125" s="21"/>
      <c r="C125" s="21">
        <f>6613405+1103450.42+1498425.38</f>
        <v>9215280.8000000007</v>
      </c>
    </row>
    <row r="126" spans="1:3" ht="15.75" x14ac:dyDescent="0.25">
      <c r="A126" s="15" t="s">
        <v>120</v>
      </c>
      <c r="B126" s="11"/>
      <c r="C126" s="11"/>
    </row>
    <row r="127" spans="1:3" ht="15.75" x14ac:dyDescent="0.25">
      <c r="A127" s="25" t="s">
        <v>121</v>
      </c>
      <c r="B127" s="11"/>
      <c r="C127" s="11"/>
    </row>
    <row r="128" spans="1:3" ht="15.75" x14ac:dyDescent="0.25">
      <c r="A128" s="25" t="s">
        <v>122</v>
      </c>
      <c r="B128" s="11"/>
      <c r="C128" s="11"/>
    </row>
    <row r="129" spans="1:3" ht="15.75" x14ac:dyDescent="0.25">
      <c r="A129" s="25" t="s">
        <v>123</v>
      </c>
      <c r="B129" s="21"/>
      <c r="C129" s="21">
        <v>0</v>
      </c>
    </row>
    <row r="130" spans="1:3" ht="15.75" x14ac:dyDescent="0.25">
      <c r="A130" s="25" t="s">
        <v>124</v>
      </c>
      <c r="B130" s="11"/>
      <c r="C130" s="11"/>
    </row>
    <row r="131" spans="1:3" ht="15.75" x14ac:dyDescent="0.25">
      <c r="A131" s="25" t="s">
        <v>125</v>
      </c>
      <c r="B131" s="11"/>
      <c r="C131" s="11"/>
    </row>
    <row r="132" spans="1:3" ht="15.75" x14ac:dyDescent="0.25">
      <c r="A132" s="15" t="s">
        <v>126</v>
      </c>
      <c r="B132" s="11"/>
      <c r="C132" s="11"/>
    </row>
    <row r="133" spans="1:3" ht="15.75" x14ac:dyDescent="0.25">
      <c r="A133" s="25" t="s">
        <v>127</v>
      </c>
      <c r="B133" s="11"/>
      <c r="C133" s="11"/>
    </row>
    <row r="134" spans="1:3" ht="15.75" x14ac:dyDescent="0.25">
      <c r="A134" s="25" t="s">
        <v>128</v>
      </c>
      <c r="B134" s="11"/>
      <c r="C134" s="11"/>
    </row>
    <row r="135" spans="1:3" ht="15.75" x14ac:dyDescent="0.25">
      <c r="A135" s="25" t="s">
        <v>129</v>
      </c>
      <c r="B135" s="11"/>
      <c r="C135" s="11"/>
    </row>
    <row r="136" spans="1:3" ht="15.75" x14ac:dyDescent="0.25">
      <c r="A136" s="25" t="s">
        <v>130</v>
      </c>
      <c r="B136" s="11"/>
      <c r="C136" s="11"/>
    </row>
    <row r="137" spans="1:3" ht="15.75" x14ac:dyDescent="0.25">
      <c r="A137" s="25" t="s">
        <v>131</v>
      </c>
      <c r="B137" s="11"/>
      <c r="C137" s="11"/>
    </row>
    <row r="138" spans="1:3" ht="15.75" x14ac:dyDescent="0.25">
      <c r="A138" s="25" t="s">
        <v>132</v>
      </c>
      <c r="B138" s="11"/>
      <c r="C138" s="11"/>
    </row>
    <row r="139" spans="1:3" ht="15.75" x14ac:dyDescent="0.25">
      <c r="A139" s="25" t="s">
        <v>133</v>
      </c>
      <c r="B139" s="11"/>
      <c r="C139" s="11"/>
    </row>
    <row r="140" spans="1:3" ht="15.75" x14ac:dyDescent="0.25">
      <c r="A140" s="22" t="s">
        <v>134</v>
      </c>
      <c r="B140" s="21"/>
      <c r="C140" s="21"/>
    </row>
    <row r="141" spans="1:3" ht="15.75" x14ac:dyDescent="0.25">
      <c r="A141" s="25" t="s">
        <v>135</v>
      </c>
      <c r="B141" s="11"/>
      <c r="C141" s="11"/>
    </row>
    <row r="142" spans="1:3" ht="15.75" x14ac:dyDescent="0.25">
      <c r="A142" s="25" t="s">
        <v>136</v>
      </c>
      <c r="B142" s="11"/>
      <c r="C142" s="11"/>
    </row>
    <row r="143" spans="1:3" ht="15.75" x14ac:dyDescent="0.25">
      <c r="A143" s="25" t="s">
        <v>137</v>
      </c>
      <c r="B143" s="11"/>
      <c r="C143" s="11"/>
    </row>
    <row r="144" spans="1:3" ht="15.75" x14ac:dyDescent="0.25">
      <c r="A144" s="25" t="s">
        <v>138</v>
      </c>
      <c r="B144" s="11"/>
      <c r="C144" s="11"/>
    </row>
    <row r="145" spans="1:3" ht="15.75" x14ac:dyDescent="0.25">
      <c r="A145" s="15" t="s">
        <v>139</v>
      </c>
      <c r="B145" s="11"/>
      <c r="C145" s="11"/>
    </row>
    <row r="146" spans="1:3" ht="15.75" x14ac:dyDescent="0.25">
      <c r="A146" s="17" t="s">
        <v>140</v>
      </c>
      <c r="B146" s="11"/>
      <c r="C146" s="11">
        <v>1981.7</v>
      </c>
    </row>
    <row r="147" spans="1:3" ht="15.75" x14ac:dyDescent="0.25">
      <c r="A147" s="25" t="s">
        <v>141</v>
      </c>
      <c r="B147" s="21"/>
      <c r="C147" s="21">
        <v>0</v>
      </c>
    </row>
    <row r="148" spans="1:3" ht="15.75" x14ac:dyDescent="0.25">
      <c r="A148" s="25" t="s">
        <v>142</v>
      </c>
      <c r="B148" s="21"/>
      <c r="C148" s="21">
        <f>551332.5+363185.31</f>
        <v>914517.81</v>
      </c>
    </row>
    <row r="149" spans="1:3" ht="15.75" x14ac:dyDescent="0.25">
      <c r="A149" s="25" t="s">
        <v>143</v>
      </c>
      <c r="B149" s="11"/>
      <c r="C149" s="11"/>
    </row>
    <row r="150" spans="1:3" ht="15.75" x14ac:dyDescent="0.25">
      <c r="A150" s="25" t="s">
        <v>144</v>
      </c>
      <c r="B150" s="11"/>
      <c r="C150" s="11"/>
    </row>
    <row r="151" spans="1:3" ht="15.75" x14ac:dyDescent="0.25">
      <c r="A151" s="25" t="s">
        <v>145</v>
      </c>
      <c r="B151" s="21"/>
      <c r="C151" s="21">
        <f>6919820+172890+987246</f>
        <v>8079956</v>
      </c>
    </row>
    <row r="152" spans="1:3" ht="15.75" x14ac:dyDescent="0.25">
      <c r="A152" s="25" t="s">
        <v>146</v>
      </c>
      <c r="B152" s="11"/>
      <c r="C152" s="11"/>
    </row>
    <row r="153" spans="1:3" ht="15.75" x14ac:dyDescent="0.25">
      <c r="A153" s="25" t="s">
        <v>147</v>
      </c>
      <c r="B153" s="11"/>
      <c r="C153" s="11"/>
    </row>
    <row r="154" spans="1:3" ht="15.75" x14ac:dyDescent="0.25">
      <c r="A154" s="26" t="s">
        <v>148</v>
      </c>
      <c r="B154" s="11"/>
      <c r="C154" s="11"/>
    </row>
    <row r="155" spans="1:3" ht="15.75" x14ac:dyDescent="0.25">
      <c r="A155" s="25" t="s">
        <v>149</v>
      </c>
      <c r="B155" s="21"/>
      <c r="C155" s="21">
        <f>1140517+57065</f>
        <v>1197582</v>
      </c>
    </row>
    <row r="156" spans="1:3" ht="15.75" x14ac:dyDescent="0.25">
      <c r="A156" s="25" t="s">
        <v>150</v>
      </c>
      <c r="B156" s="21"/>
      <c r="C156" s="21" t="e">
        <f>+'[2]ANEXO NOTAS '!M76+'[2]ANEXO NOTAS '!N76+'[2]ANEXO NOTAS '!O76+'[2]ANEXO NOTAS '!P76+'[2]ANEXO NOTAS '!Q76+'[2]ANEXO NOTAS '!R76+'[2]ANEXO NOTAS '!T76+'[2]ANEXO NOTAS '!U76+'[2]ANEXO NOTAS '!V76</f>
        <v>#REF!</v>
      </c>
    </row>
    <row r="157" spans="1:3" ht="15.75" x14ac:dyDescent="0.25">
      <c r="A157" s="25" t="s">
        <v>151</v>
      </c>
      <c r="B157" s="11"/>
      <c r="C157" s="11">
        <v>2281768.19</v>
      </c>
    </row>
    <row r="158" spans="1:3" ht="15.75" x14ac:dyDescent="0.25">
      <c r="A158" s="24" t="s">
        <v>152</v>
      </c>
      <c r="B158" s="11"/>
      <c r="C158" s="11"/>
    </row>
    <row r="159" spans="1:3" ht="15.75" x14ac:dyDescent="0.25">
      <c r="A159" s="25" t="s">
        <v>153</v>
      </c>
      <c r="B159" s="21"/>
      <c r="C159" s="21">
        <v>6919821</v>
      </c>
    </row>
    <row r="160" spans="1:3" ht="15.75" x14ac:dyDescent="0.25">
      <c r="A160" s="25" t="s">
        <v>154</v>
      </c>
      <c r="B160" s="21"/>
      <c r="C160" s="21">
        <v>0</v>
      </c>
    </row>
    <row r="161" spans="1:3" ht="15.75" x14ac:dyDescent="0.25">
      <c r="A161" s="25" t="s">
        <v>155</v>
      </c>
      <c r="B161" s="21"/>
      <c r="C161" s="21"/>
    </row>
    <row r="162" spans="1:3" ht="15.75" x14ac:dyDescent="0.25">
      <c r="A162" s="25" t="s">
        <v>156</v>
      </c>
      <c r="B162" s="21"/>
      <c r="C162" s="21"/>
    </row>
    <row r="163" spans="1:3" ht="15.75" x14ac:dyDescent="0.25">
      <c r="A163" s="25" t="s">
        <v>157</v>
      </c>
      <c r="B163" s="21"/>
      <c r="C163" s="21"/>
    </row>
    <row r="164" spans="1:3" ht="15.75" x14ac:dyDescent="0.25">
      <c r="A164" s="25" t="s">
        <v>158</v>
      </c>
      <c r="B164" s="21"/>
      <c r="C164" s="21"/>
    </row>
    <row r="165" spans="1:3" ht="15.75" x14ac:dyDescent="0.25">
      <c r="A165" s="25" t="s">
        <v>159</v>
      </c>
      <c r="B165" s="21"/>
      <c r="C165" s="21"/>
    </row>
    <row r="166" spans="1:3" ht="15.75" x14ac:dyDescent="0.25">
      <c r="A166" s="25" t="s">
        <v>160</v>
      </c>
      <c r="B166" s="21"/>
      <c r="C166" s="21"/>
    </row>
    <row r="167" spans="1:3" ht="15.75" x14ac:dyDescent="0.25">
      <c r="A167" s="26" t="s">
        <v>161</v>
      </c>
      <c r="B167" s="21"/>
      <c r="C167" s="21"/>
    </row>
    <row r="168" spans="1:3" ht="15.75" x14ac:dyDescent="0.25">
      <c r="A168" s="25" t="s">
        <v>162</v>
      </c>
      <c r="B168" s="21"/>
      <c r="C168" s="21"/>
    </row>
    <row r="169" spans="1:3" ht="15.75" x14ac:dyDescent="0.25">
      <c r="A169" s="25" t="s">
        <v>163</v>
      </c>
      <c r="B169" s="21"/>
      <c r="C169" s="21"/>
    </row>
    <row r="170" spans="1:3" ht="15.75" x14ac:dyDescent="0.25">
      <c r="A170" s="25" t="s">
        <v>164</v>
      </c>
      <c r="B170" s="21"/>
      <c r="C170" s="21"/>
    </row>
    <row r="171" spans="1:3" ht="15.75" x14ac:dyDescent="0.25">
      <c r="A171" s="25" t="s">
        <v>165</v>
      </c>
      <c r="B171" s="21"/>
      <c r="C171" s="27">
        <v>0.51</v>
      </c>
    </row>
    <row r="172" spans="1:3" ht="15.75" x14ac:dyDescent="0.25">
      <c r="A172" s="25" t="s">
        <v>166</v>
      </c>
      <c r="B172" s="21" t="s">
        <v>167</v>
      </c>
      <c r="C172" s="21"/>
    </row>
    <row r="173" spans="1:3" ht="15.75" x14ac:dyDescent="0.25">
      <c r="A173" s="25" t="s">
        <v>168</v>
      </c>
      <c r="B173" s="21"/>
      <c r="C173" s="21"/>
    </row>
    <row r="174" spans="1:3" ht="15.75" x14ac:dyDescent="0.25">
      <c r="A174" s="25" t="s">
        <v>169</v>
      </c>
      <c r="B174" s="21">
        <f>17641583+1596627.15+4129700.09</f>
        <v>23367910.239999998</v>
      </c>
      <c r="C174" s="21"/>
    </row>
    <row r="175" spans="1:3" ht="15.75" x14ac:dyDescent="0.25">
      <c r="A175" s="25" t="s">
        <v>170</v>
      </c>
      <c r="B175" s="21"/>
      <c r="C175" s="21"/>
    </row>
    <row r="176" spans="1:3" ht="15.75" x14ac:dyDescent="0.25">
      <c r="A176" s="28" t="s">
        <v>171</v>
      </c>
      <c r="B176" s="11"/>
      <c r="C176" s="11"/>
    </row>
    <row r="177" spans="1:3" ht="15.75" x14ac:dyDescent="0.25">
      <c r="A177" s="10" t="s">
        <v>172</v>
      </c>
      <c r="B177" s="21"/>
      <c r="C177" s="21"/>
    </row>
    <row r="178" spans="1:3" ht="15.75" x14ac:dyDescent="0.25">
      <c r="A178" s="28" t="s">
        <v>171</v>
      </c>
      <c r="B178" s="11">
        <v>4969183</v>
      </c>
      <c r="C178" s="11"/>
    </row>
    <row r="179" spans="1:3" ht="15.75" x14ac:dyDescent="0.25">
      <c r="A179" s="28" t="s">
        <v>173</v>
      </c>
      <c r="B179" s="11"/>
      <c r="C179" s="11"/>
    </row>
    <row r="180" spans="1:3" ht="15.75" x14ac:dyDescent="0.25">
      <c r="A180" s="16" t="s">
        <v>94</v>
      </c>
      <c r="B180" s="21">
        <v>0</v>
      </c>
      <c r="C180" s="21">
        <f>406284.48+4008.39+15781.25+212224.98</f>
        <v>638299.1</v>
      </c>
    </row>
    <row r="181" spans="1:3" ht="20.25" x14ac:dyDescent="0.25">
      <c r="A181" s="15" t="s">
        <v>174</v>
      </c>
      <c r="B181" s="29">
        <f>SUM(B15:B180)</f>
        <v>103811217.13</v>
      </c>
      <c r="C181" s="29" t="e">
        <f>SUM(C15:C180)</f>
        <v>#REF!</v>
      </c>
    </row>
    <row r="182" spans="1:3" x14ac:dyDescent="0.25">
      <c r="A182" s="30"/>
      <c r="B182" s="31"/>
      <c r="C182" s="32" t="e">
        <f>+B181-C181</f>
        <v>#REF!</v>
      </c>
    </row>
    <row r="183" spans="1:3" x14ac:dyDescent="0.25">
      <c r="A183" s="33" t="s">
        <v>175</v>
      </c>
      <c r="B183" s="31">
        <v>0</v>
      </c>
      <c r="C183" s="31"/>
    </row>
  </sheetData>
  <mergeCells count="6"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2023-05-09T00:45:37Z</dcterms:created>
  <dcterms:modified xsi:type="dcterms:W3CDTF">2023-05-09T00:48:16Z</dcterms:modified>
</cp:coreProperties>
</file>