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yana.Rodriguez\Desktop\Nueva carpeta3\"/>
    </mc:Choice>
  </mc:AlternateContent>
  <xr:revisionPtr revIDLastSave="0" documentId="13_ncr:1_{57001380-247B-4748-A248-B8367AF51A11}" xr6:coauthVersionLast="47" xr6:coauthVersionMax="47" xr10:uidLastSave="{00000000-0000-0000-0000-000000000000}"/>
  <bookViews>
    <workbookView xWindow="-120" yWindow="-120" windowWidth="29040" windowHeight="15720" xr2:uid="{FF3448B3-7F7E-4A1E-B632-E92FB190FFD6}"/>
  </bookViews>
  <sheets>
    <sheet name="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1" l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C130" i="1"/>
  <c r="D129" i="1"/>
  <c r="D128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M110" i="1"/>
  <c r="M109" i="1"/>
  <c r="M112" i="1" s="1"/>
  <c r="AC104" i="1"/>
  <c r="T104" i="1"/>
  <c r="K104" i="1"/>
  <c r="AC103" i="1"/>
  <c r="T103" i="1"/>
  <c r="K103" i="1"/>
  <c r="AC102" i="1"/>
  <c r="T102" i="1"/>
  <c r="K102" i="1"/>
  <c r="AC101" i="1"/>
  <c r="T101" i="1"/>
  <c r="K101" i="1"/>
  <c r="AB100" i="1"/>
  <c r="AA100" i="1"/>
  <c r="Z100" i="1"/>
  <c r="Y100" i="1"/>
  <c r="X100" i="1"/>
  <c r="W100" i="1"/>
  <c r="AC100" i="1" s="1"/>
  <c r="V100" i="1"/>
  <c r="U100" i="1"/>
  <c r="S100" i="1"/>
  <c r="R100" i="1"/>
  <c r="Q100" i="1"/>
  <c r="P100" i="1"/>
  <c r="O100" i="1"/>
  <c r="N100" i="1"/>
  <c r="M100" i="1"/>
  <c r="L100" i="1"/>
  <c r="T100" i="1" s="1"/>
  <c r="K100" i="1"/>
  <c r="J100" i="1"/>
  <c r="I100" i="1"/>
  <c r="H100" i="1"/>
  <c r="G100" i="1"/>
  <c r="F100" i="1"/>
  <c r="E100" i="1"/>
  <c r="D100" i="1"/>
  <c r="C100" i="1"/>
  <c r="AC99" i="1"/>
  <c r="T99" i="1"/>
  <c r="K99" i="1"/>
  <c r="AC98" i="1"/>
  <c r="T98" i="1"/>
  <c r="K98" i="1"/>
  <c r="AC97" i="1"/>
  <c r="T97" i="1"/>
  <c r="K97" i="1"/>
  <c r="AB96" i="1"/>
  <c r="AA96" i="1"/>
  <c r="Z96" i="1"/>
  <c r="Y96" i="1"/>
  <c r="X96" i="1"/>
  <c r="W96" i="1"/>
  <c r="AC96" i="1" s="1"/>
  <c r="V96" i="1"/>
  <c r="U96" i="1"/>
  <c r="S96" i="1"/>
  <c r="R96" i="1"/>
  <c r="Q96" i="1"/>
  <c r="P96" i="1"/>
  <c r="O96" i="1"/>
  <c r="N96" i="1"/>
  <c r="M96" i="1"/>
  <c r="L96" i="1"/>
  <c r="T96" i="1" s="1"/>
  <c r="K96" i="1"/>
  <c r="J96" i="1"/>
  <c r="I96" i="1"/>
  <c r="H96" i="1"/>
  <c r="G96" i="1"/>
  <c r="F96" i="1"/>
  <c r="E96" i="1"/>
  <c r="D96" i="1"/>
  <c r="C96" i="1"/>
  <c r="AC95" i="1"/>
  <c r="T95" i="1"/>
  <c r="K95" i="1"/>
  <c r="AC94" i="1"/>
  <c r="T94" i="1"/>
  <c r="K94" i="1"/>
  <c r="Z86" i="1"/>
  <c r="V86" i="1"/>
  <c r="W86" i="1" s="1"/>
  <c r="U86" i="1"/>
  <c r="Y86" i="1" s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X85" i="1"/>
  <c r="W85" i="1"/>
  <c r="T85" i="1"/>
  <c r="Y85" i="1" s="1"/>
  <c r="W84" i="1"/>
  <c r="X84" i="1" s="1"/>
  <c r="T84" i="1"/>
  <c r="Y84" i="1" s="1"/>
  <c r="Y83" i="1"/>
  <c r="X83" i="1"/>
  <c r="W83" i="1"/>
  <c r="T83" i="1"/>
  <c r="X82" i="1"/>
  <c r="W82" i="1"/>
  <c r="T82" i="1"/>
  <c r="Y82" i="1" s="1"/>
  <c r="W81" i="1"/>
  <c r="X81" i="1" s="1"/>
  <c r="T81" i="1"/>
  <c r="Y81" i="1" s="1"/>
  <c r="Y80" i="1"/>
  <c r="X80" i="1"/>
  <c r="W80" i="1"/>
  <c r="T80" i="1"/>
  <c r="X79" i="1"/>
  <c r="W79" i="1"/>
  <c r="T79" i="1"/>
  <c r="Y79" i="1" s="1"/>
  <c r="W78" i="1"/>
  <c r="X78" i="1" s="1"/>
  <c r="T78" i="1"/>
  <c r="Y78" i="1" s="1"/>
  <c r="Y77" i="1"/>
  <c r="X77" i="1"/>
  <c r="W77" i="1"/>
  <c r="T77" i="1"/>
  <c r="X76" i="1"/>
  <c r="W76" i="1"/>
  <c r="T76" i="1"/>
  <c r="Y76" i="1" s="1"/>
  <c r="W75" i="1"/>
  <c r="X75" i="1" s="1"/>
  <c r="T75" i="1"/>
  <c r="Y75" i="1" s="1"/>
  <c r="Y74" i="1"/>
  <c r="X74" i="1"/>
  <c r="W74" i="1"/>
  <c r="T74" i="1"/>
  <c r="X73" i="1"/>
  <c r="W73" i="1"/>
  <c r="T73" i="1"/>
  <c r="Y73" i="1" s="1"/>
  <c r="W72" i="1"/>
  <c r="X72" i="1" s="1"/>
  <c r="T72" i="1"/>
  <c r="Y72" i="1" s="1"/>
  <c r="Y71" i="1"/>
  <c r="X71" i="1"/>
  <c r="W71" i="1"/>
  <c r="T71" i="1"/>
  <c r="X70" i="1"/>
  <c r="W70" i="1"/>
  <c r="T70" i="1"/>
  <c r="Y70" i="1" s="1"/>
  <c r="W69" i="1"/>
  <c r="X69" i="1" s="1"/>
  <c r="T69" i="1"/>
  <c r="Y69" i="1" s="1"/>
  <c r="Y68" i="1"/>
  <c r="X68" i="1"/>
  <c r="W68" i="1"/>
  <c r="T68" i="1"/>
  <c r="X67" i="1"/>
  <c r="W67" i="1"/>
  <c r="T67" i="1"/>
  <c r="Y67" i="1" s="1"/>
  <c r="W66" i="1"/>
  <c r="X66" i="1" s="1"/>
  <c r="T66" i="1"/>
  <c r="T86" i="1" s="1"/>
  <c r="Y65" i="1"/>
  <c r="X65" i="1"/>
  <c r="W65" i="1"/>
  <c r="T65" i="1"/>
  <c r="X64" i="1"/>
  <c r="W64" i="1"/>
  <c r="T64" i="1"/>
  <c r="Y64" i="1" s="1"/>
  <c r="Q53" i="1"/>
  <c r="P53" i="1"/>
  <c r="J53" i="1"/>
  <c r="G53" i="1"/>
  <c r="F53" i="1"/>
  <c r="E53" i="1"/>
  <c r="D53" i="1"/>
  <c r="C53" i="1"/>
  <c r="K52" i="1"/>
  <c r="R52" i="1" s="1"/>
  <c r="Q51" i="1"/>
  <c r="P51" i="1"/>
  <c r="O51" i="1"/>
  <c r="N51" i="1"/>
  <c r="M51" i="1"/>
  <c r="M53" i="1" s="1"/>
  <c r="L51" i="1"/>
  <c r="L53" i="1" s="1"/>
  <c r="J51" i="1"/>
  <c r="I51" i="1"/>
  <c r="I53" i="1" s="1"/>
  <c r="H51" i="1"/>
  <c r="H53" i="1" s="1"/>
  <c r="G51" i="1"/>
  <c r="F51" i="1"/>
  <c r="E51" i="1"/>
  <c r="D51" i="1"/>
  <c r="C51" i="1"/>
  <c r="B51" i="1"/>
  <c r="B53" i="1" s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N17" i="1"/>
  <c r="M17" i="1"/>
  <c r="L17" i="1"/>
  <c r="K17" i="1"/>
  <c r="R17" i="1" s="1"/>
  <c r="R16" i="1"/>
  <c r="E9" i="1"/>
  <c r="AB4" i="1"/>
  <c r="K51" i="1" l="1"/>
  <c r="Y66" i="1"/>
  <c r="X86" i="1"/>
  <c r="N52" i="1"/>
  <c r="N53" i="1" s="1"/>
  <c r="O52" i="1"/>
  <c r="O53" i="1" s="1"/>
  <c r="K53" i="1" l="1"/>
  <c r="R51" i="1"/>
  <c r="R53" i="1" s="1"/>
</calcChain>
</file>

<file path=xl/sharedStrings.xml><?xml version="1.0" encoding="utf-8"?>
<sst xmlns="http://schemas.openxmlformats.org/spreadsheetml/2006/main" count="272" uniqueCount="207">
  <si>
    <t xml:space="preserve">Ministerio de Salud Pública </t>
  </si>
  <si>
    <t xml:space="preserve">Este Documento es para enviarlo electornicamente por correo </t>
  </si>
  <si>
    <t>Viceministerio de Salud Colectiva</t>
  </si>
  <si>
    <t>Departamento de Bioestadística (DB)</t>
  </si>
  <si>
    <t>67-A</t>
  </si>
  <si>
    <t>INFORME MENSUAL DE PRODUCCIÓN DE SERVICIOS  CENTROS PRIVADOS</t>
  </si>
  <si>
    <t>Region:</t>
  </si>
  <si>
    <t>Provincia:</t>
  </si>
  <si>
    <t>SANTO DOMINGO DE GUZMAN</t>
  </si>
  <si>
    <t>Municipio/Area:</t>
  </si>
  <si>
    <t>DISTRITO NACIONAL</t>
  </si>
  <si>
    <t>Nombre del Centro:</t>
  </si>
  <si>
    <t>HOSPITAL MATERNO DRA. EVANGELINA RODUIGUEZ</t>
  </si>
  <si>
    <t>Mes:</t>
  </si>
  <si>
    <t>Junio</t>
  </si>
  <si>
    <t xml:space="preserve">Año: </t>
  </si>
  <si>
    <t>Lado-A</t>
  </si>
  <si>
    <t>CONSULTAS EXTERNA</t>
  </si>
  <si>
    <t>SERVICIO DE:</t>
  </si>
  <si>
    <t>EDAD</t>
  </si>
  <si>
    <t>CONSULTA EXTERNA</t>
  </si>
  <si>
    <t>SEXO</t>
  </si>
  <si>
    <t>NACIONALIDAD</t>
  </si>
  <si>
    <t>TOTAL</t>
  </si>
  <si>
    <t>&lt;-1</t>
  </si>
  <si>
    <t>1-4</t>
  </si>
  <si>
    <t>5-9</t>
  </si>
  <si>
    <t>10-19</t>
  </si>
  <si>
    <t>20-29</t>
  </si>
  <si>
    <t>30-39</t>
  </si>
  <si>
    <t>40-49</t>
  </si>
  <si>
    <t>50-59</t>
  </si>
  <si>
    <t>60 Y MAS</t>
  </si>
  <si>
    <t>PRIM. VEZ</t>
  </si>
  <si>
    <t>Sub</t>
  </si>
  <si>
    <t>M</t>
  </si>
  <si>
    <t>F</t>
  </si>
  <si>
    <t>DOMINICANO</t>
  </si>
  <si>
    <t>HAITIANO</t>
  </si>
  <si>
    <t>OTROS</t>
  </si>
  <si>
    <t>en el año</t>
  </si>
  <si>
    <t>Secuente</t>
  </si>
  <si>
    <t>1.Medicina General</t>
  </si>
  <si>
    <t>1.Pediatría</t>
  </si>
  <si>
    <t>1.Obstetricia</t>
  </si>
  <si>
    <t>1.Ginecología</t>
  </si>
  <si>
    <t>1.Medicina Interna</t>
  </si>
  <si>
    <t>1.Medicina Familiar</t>
  </si>
  <si>
    <t>1.Cardiología</t>
  </si>
  <si>
    <t>1.Gastroenterología</t>
  </si>
  <si>
    <t>1.Dermatología</t>
  </si>
  <si>
    <t>1.Endocrinología</t>
  </si>
  <si>
    <t>1.Neumología</t>
  </si>
  <si>
    <t>1.Salud Mental</t>
  </si>
  <si>
    <t>1.Neurología</t>
  </si>
  <si>
    <t>1.Nefrología</t>
  </si>
  <si>
    <t>1.Oncologia</t>
  </si>
  <si>
    <t>1.Nutrición</t>
  </si>
  <si>
    <t>1.Reumatología</t>
  </si>
  <si>
    <t>1.Geriatría</t>
  </si>
  <si>
    <t>1. Discapacidad</t>
  </si>
  <si>
    <t>1. Rehabilitacion</t>
  </si>
  <si>
    <t>1.Cirug. Pediatrica</t>
  </si>
  <si>
    <t>1.Infectologia</t>
  </si>
  <si>
    <t>1.Hematologia</t>
  </si>
  <si>
    <t>1.Perinatologia</t>
  </si>
  <si>
    <t>1.Cirugía General</t>
  </si>
  <si>
    <t>1.Ortopedia</t>
  </si>
  <si>
    <t>1.Urología</t>
  </si>
  <si>
    <t>1.Oftalmología</t>
  </si>
  <si>
    <t>1.Otorrino</t>
  </si>
  <si>
    <t>1.Maxilo- Facial</t>
  </si>
  <si>
    <t>1.Fisiatría</t>
  </si>
  <si>
    <t>1.Cirugía Plástica</t>
  </si>
  <si>
    <t>1.Neurocirugía</t>
  </si>
  <si>
    <t>1.Cirug. Cardiovascul.</t>
  </si>
  <si>
    <t>1.Otras Consultas</t>
  </si>
  <si>
    <t>Total de Consultas</t>
  </si>
  <si>
    <r>
      <t xml:space="preserve">EMERGENCIAS           </t>
    </r>
    <r>
      <rPr>
        <b/>
        <sz val="9"/>
        <rFont val="Calibri"/>
        <family val="2"/>
      </rPr>
      <t>→</t>
    </r>
  </si>
  <si>
    <t xml:space="preserve">TOTAL DE SERVICIOS EXTERNO </t>
  </si>
  <si>
    <t>(CONSULTAS + EMERGENCIAS)</t>
  </si>
  <si>
    <t>CONTINUA AL DORSO</t>
  </si>
  <si>
    <t>Lado-B</t>
  </si>
  <si>
    <t>HOSPITALIZACION</t>
  </si>
  <si>
    <t>Ingresos</t>
  </si>
  <si>
    <t>EGRESOS</t>
  </si>
  <si>
    <t>Días Paciente</t>
  </si>
  <si>
    <t>Num. De Camas</t>
  </si>
  <si>
    <t>Días Camas</t>
  </si>
  <si>
    <t>%  Ocupacion</t>
  </si>
  <si>
    <t>Promedio Estadia</t>
  </si>
  <si>
    <t>Paciente/Inicio Periodo</t>
  </si>
  <si>
    <t>Altas</t>
  </si>
  <si>
    <t>Def.       (-48h)</t>
  </si>
  <si>
    <t>Def. (+48h)</t>
  </si>
  <si>
    <t>Total</t>
  </si>
  <si>
    <t xml:space="preserve">Cantidad de dias del Mes Seleccionado </t>
  </si>
  <si>
    <t>Meses</t>
  </si>
  <si>
    <t>Dias</t>
  </si>
  <si>
    <t>2.Med. General</t>
  </si>
  <si>
    <t>2.Pediatría</t>
  </si>
  <si>
    <r>
      <rPr>
        <b/>
        <u/>
        <sz val="11"/>
        <color indexed="60"/>
        <rFont val="Calibri"/>
        <family val="2"/>
      </rPr>
      <t xml:space="preserve">Dias Pacientes: </t>
    </r>
    <r>
      <rPr>
        <sz val="11"/>
        <color indexed="60"/>
        <rFont val="Calibri"/>
        <family val="2"/>
      </rPr>
      <t>Es la suma de los días paciente contados en cada uno de los días del período considerado</t>
    </r>
  </si>
  <si>
    <r>
      <rPr>
        <b/>
        <u/>
        <sz val="11"/>
        <color indexed="60"/>
        <rFont val="Calibri"/>
        <family val="2"/>
      </rPr>
      <t>Promedio Estadia:</t>
    </r>
    <r>
      <rPr>
        <sz val="11"/>
        <color indexed="60"/>
        <rFont val="Calibri"/>
        <family val="2"/>
      </rPr>
      <t xml:space="preserve"> Es un indicador del rendimiento del recurso Cama, esta relacionado con el numero de egreso que produce un servicio en un periodo especifico.</t>
    </r>
  </si>
  <si>
    <t>2.Obstetricia</t>
  </si>
  <si>
    <t>2.Ginecología</t>
  </si>
  <si>
    <t>2.Med. interna</t>
  </si>
  <si>
    <t>2.Cardiología</t>
  </si>
  <si>
    <t>2.Nefrología</t>
  </si>
  <si>
    <r>
      <rPr>
        <b/>
        <u/>
        <sz val="11"/>
        <color indexed="60"/>
        <rFont val="Calibri"/>
        <family val="2"/>
      </rPr>
      <t>Num. Camas:</t>
    </r>
    <r>
      <rPr>
        <sz val="11"/>
        <color indexed="60"/>
        <rFont val="Calibri"/>
        <family val="2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</si>
  <si>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</si>
  <si>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2.Gastroenterología</t>
  </si>
  <si>
    <t>2.Endocrinología</t>
  </si>
  <si>
    <t>2.Neumología</t>
  </si>
  <si>
    <r>
      <rPr>
        <b/>
        <u/>
        <sz val="11"/>
        <color indexed="60"/>
        <rFont val="Calibri"/>
        <family val="2"/>
      </rPr>
      <t>Dias Camas:</t>
    </r>
    <r>
      <rPr>
        <sz val="11"/>
        <color indexed="60"/>
        <rFont val="Calibri"/>
        <family val="2"/>
      </rPr>
      <t xml:space="preserve"> Es una medida de la capacidad de oferta de servicio del establecimiento, determinada por la dotacion de camas.</t>
    </r>
  </si>
  <si>
    <t>2.Cirugía Gral.</t>
  </si>
  <si>
    <t>2.Oftalmol-Otorrino</t>
  </si>
  <si>
    <t>2.Ortopedia</t>
  </si>
  <si>
    <t>2.Urología</t>
  </si>
  <si>
    <r>
      <rPr>
        <b/>
        <u/>
        <sz val="11"/>
        <color indexed="60"/>
        <rFont val="Calibri"/>
        <family val="2"/>
      </rPr>
      <t>% Ocupacions:</t>
    </r>
    <r>
      <rPr>
        <sz val="11"/>
        <color indexed="60"/>
        <rFont val="Calibri"/>
        <family val="2"/>
      </rPr>
      <t xml:space="preserve"> Es el porcentaje que ocuparon los dias paciente entre los Dias Camas.</t>
    </r>
  </si>
  <si>
    <t>2.Neurocirugía</t>
  </si>
  <si>
    <t>2.Hematologia</t>
  </si>
  <si>
    <t>2.Geriatría</t>
  </si>
  <si>
    <t>2. Discapacidad</t>
  </si>
  <si>
    <t>2. Rehabilitacion</t>
  </si>
  <si>
    <t>2.Psiquiatría</t>
  </si>
  <si>
    <t>2.Cuidad. Intens.</t>
  </si>
  <si>
    <t>2.Otras Especialidades</t>
  </si>
  <si>
    <t>SALUD REPRODUCTIVA</t>
  </si>
  <si>
    <t>Nacionalidad</t>
  </si>
  <si>
    <t xml:space="preserve">Partos y Nacimientos </t>
  </si>
  <si>
    <t>DOMINCANA</t>
  </si>
  <si>
    <t>HAITIANA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</si>
  <si>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</si>
  <si>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</si>
  <si>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</si>
  <si>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</si>
  <si>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</si>
  <si>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</si>
  <si>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</si>
  <si>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</si>
  <si>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</si>
  <si>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</si>
  <si>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</si>
  <si>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</si>
  <si>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</si>
  <si>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</si>
  <si>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</si>
  <si>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</si>
  <si>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</si>
  <si>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</si>
  <si>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Prematuridad</t>
  </si>
  <si>
    <t>Malformación congenita</t>
  </si>
  <si>
    <t xml:space="preserve">Violencia de Genero </t>
  </si>
  <si>
    <t>Fisica</t>
  </si>
  <si>
    <t>psicologica</t>
  </si>
  <si>
    <t>Sexual </t>
  </si>
  <si>
    <t>DISCAPACIDAD</t>
  </si>
  <si>
    <t>1. Diagnostico medico según la CIE-0</t>
  </si>
  <si>
    <t>2. Uso de ayuda tecnicas externas</t>
  </si>
  <si>
    <t>SI</t>
  </si>
  <si>
    <t>NO</t>
  </si>
  <si>
    <t>3. Tipo de ayuda tecnicas externas</t>
  </si>
  <si>
    <t xml:space="preserve">Baston </t>
  </si>
  <si>
    <t>X</t>
  </si>
  <si>
    <t>Silla de ruedas</t>
  </si>
  <si>
    <t>Muletas</t>
  </si>
  <si>
    <t>Audifonos</t>
  </si>
  <si>
    <t>4. Rango de tiempo para limitación</t>
  </si>
  <si>
    <t>permanente (menos de 10 años)</t>
  </si>
  <si>
    <t>permanete (mayor de 10 años)</t>
  </si>
  <si>
    <t>Congenita</t>
  </si>
  <si>
    <t>OTROS DATOS</t>
  </si>
  <si>
    <t>Externo</t>
  </si>
  <si>
    <t>Interno</t>
  </si>
  <si>
    <t>Exámenes de Patología</t>
  </si>
  <si>
    <t>Radiografía</t>
  </si>
  <si>
    <t>Sonografía</t>
  </si>
  <si>
    <t>Tomografía</t>
  </si>
  <si>
    <t>Resonancia Magnética</t>
  </si>
  <si>
    <t>Ecocardiograma</t>
  </si>
  <si>
    <t>Fluoroscopia</t>
  </si>
  <si>
    <t>Gammagrafia</t>
  </si>
  <si>
    <t>Mamografía</t>
  </si>
  <si>
    <t>Electrocardiograma</t>
  </si>
  <si>
    <t>Endoscopia</t>
  </si>
  <si>
    <t>Cistoscopia</t>
  </si>
  <si>
    <t>Rectocismoidoscopia</t>
  </si>
  <si>
    <t>Electroencefalografía</t>
  </si>
  <si>
    <t>Prueba de Esfuerzo</t>
  </si>
  <si>
    <t>Laparoscopia</t>
  </si>
  <si>
    <t>Prueba de Laboratorio</t>
  </si>
  <si>
    <t>Transfusiones</t>
  </si>
  <si>
    <t>Colposcopia</t>
  </si>
  <si>
    <t>Otros Datos</t>
  </si>
  <si>
    <t>No De Muertes por Accidentes de Transito</t>
  </si>
  <si>
    <t>No De Papanicolaou</t>
  </si>
  <si>
    <t>No De Embarazadas Adolescentes en Control</t>
  </si>
  <si>
    <t>No  De Procedimientos Odontológico</t>
  </si>
  <si>
    <t xml:space="preserve">Atencion a Accidentes de Transito </t>
  </si>
  <si>
    <t>DRA. DAYANA RODRIGUEZ M.</t>
  </si>
  <si>
    <t>FIRMA DEL RESPONSABLE</t>
  </si>
  <si>
    <t>FECHA DE ENVIÓ</t>
  </si>
  <si>
    <t>OBSERVACIONES:</t>
  </si>
  <si>
    <t>DEPARTAMENTO DE ESTADISTICAS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</si>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</sst>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</numFmts>
  <fonts count="3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 Black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name val="Times New Roman"/>
      <family val="1"/>
    </font>
    <font>
      <b/>
      <sz val="9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b/>
      <u/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rgb="FF222222"/>
      <name val="Times New Roman"/>
      <family val="1"/>
    </font>
    <font>
      <sz val="11"/>
      <color rgb="FF222222"/>
      <name val="Times New Roman"/>
      <family val="1"/>
    </font>
    <font>
      <b/>
      <sz val="11"/>
      <name val="Aptos Narrow"/>
      <family val="2"/>
      <scheme val="minor"/>
    </font>
    <font>
      <sz val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420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3" fontId="9" fillId="0" borderId="1" xfId="0" applyNumberFormat="1" applyFont="1" applyBorder="1"/>
    <xf numFmtId="0" fontId="8" fillId="0" borderId="1" xfId="0" applyFont="1" applyBorder="1"/>
    <xf numFmtId="0" fontId="10" fillId="0" borderId="0" xfId="0" applyFont="1" applyAlignment="1">
      <alignment wrapText="1"/>
    </xf>
    <xf numFmtId="0" fontId="11" fillId="0" borderId="0" xfId="0" applyFont="1"/>
    <xf numFmtId="0" fontId="0" fillId="0" borderId="0" xfId="0" applyProtection="1">
      <protection locked="0"/>
    </xf>
    <xf numFmtId="0" fontId="5" fillId="0" borderId="0" xfId="0" applyFont="1" applyAlignment="1">
      <alignment wrapText="1"/>
    </xf>
    <xf numFmtId="0" fontId="9" fillId="0" borderId="0" xfId="0" applyFont="1"/>
    <xf numFmtId="14" fontId="6" fillId="0" borderId="0" xfId="0" applyNumberFormat="1" applyFont="1"/>
    <xf numFmtId="1" fontId="9" fillId="0" borderId="0" xfId="0" applyNumberFormat="1" applyFont="1"/>
    <xf numFmtId="14" fontId="3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center"/>
    </xf>
    <xf numFmtId="14" fontId="9" fillId="0" borderId="0" xfId="0" applyNumberFormat="1" applyFont="1"/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7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vertical="center"/>
    </xf>
    <xf numFmtId="0" fontId="10" fillId="0" borderId="24" xfId="0" applyFont="1" applyBorder="1"/>
    <xf numFmtId="3" fontId="10" fillId="0" borderId="24" xfId="0" applyNumberFormat="1" applyFont="1" applyBorder="1" applyAlignment="1" applyProtection="1">
      <alignment horizontal="right"/>
      <protection locked="0"/>
    </xf>
    <xf numFmtId="3" fontId="10" fillId="0" borderId="25" xfId="0" applyNumberFormat="1" applyFont="1" applyBorder="1" applyAlignment="1" applyProtection="1">
      <alignment horizontal="right"/>
      <protection locked="0"/>
    </xf>
    <xf numFmtId="3" fontId="10" fillId="0" borderId="26" xfId="0" applyNumberFormat="1" applyFont="1" applyBorder="1" applyAlignment="1" applyProtection="1">
      <alignment horizontal="right"/>
      <protection locked="0"/>
    </xf>
    <xf numFmtId="3" fontId="10" fillId="0" borderId="27" xfId="0" applyNumberFormat="1" applyFont="1" applyBorder="1" applyAlignment="1" applyProtection="1">
      <alignment horizontal="right"/>
      <protection locked="0"/>
    </xf>
    <xf numFmtId="3" fontId="12" fillId="0" borderId="24" xfId="0" applyNumberFormat="1" applyFont="1" applyBorder="1" applyAlignment="1">
      <alignment horizontal="right"/>
    </xf>
    <xf numFmtId="0" fontId="16" fillId="0" borderId="24" xfId="0" applyFont="1" applyBorder="1"/>
    <xf numFmtId="3" fontId="12" fillId="3" borderId="24" xfId="0" applyNumberFormat="1" applyFont="1" applyFill="1" applyBorder="1" applyAlignment="1">
      <alignment horizontal="right"/>
    </xf>
    <xf numFmtId="0" fontId="10" fillId="0" borderId="28" xfId="0" applyFont="1" applyBorder="1"/>
    <xf numFmtId="3" fontId="10" fillId="0" borderId="28" xfId="0" applyNumberFormat="1" applyFont="1" applyBorder="1" applyAlignment="1" applyProtection="1">
      <alignment horizontal="right"/>
      <protection locked="0"/>
    </xf>
    <xf numFmtId="0" fontId="16" fillId="0" borderId="28" xfId="0" applyFont="1" applyBorder="1"/>
    <xf numFmtId="3" fontId="10" fillId="0" borderId="29" xfId="0" applyNumberFormat="1" applyFont="1" applyBorder="1" applyAlignment="1" applyProtection="1">
      <alignment horizontal="right"/>
      <protection locked="0"/>
    </xf>
    <xf numFmtId="3" fontId="10" fillId="0" borderId="30" xfId="0" applyNumberFormat="1" applyFont="1" applyBorder="1" applyAlignment="1" applyProtection="1">
      <alignment horizontal="right"/>
      <protection locked="0"/>
    </xf>
    <xf numFmtId="3" fontId="10" fillId="0" borderId="31" xfId="0" applyNumberFormat="1" applyFont="1" applyBorder="1" applyAlignment="1" applyProtection="1">
      <alignment horizontal="right"/>
      <protection locked="0"/>
    </xf>
    <xf numFmtId="3" fontId="10" fillId="0" borderId="32" xfId="0" applyNumberFormat="1" applyFont="1" applyBorder="1" applyAlignment="1" applyProtection="1">
      <alignment horizontal="right"/>
      <protection locked="0"/>
    </xf>
    <xf numFmtId="3" fontId="12" fillId="0" borderId="28" xfId="0" applyNumberFormat="1" applyFont="1" applyBorder="1" applyAlignment="1">
      <alignment horizontal="right"/>
    </xf>
    <xf numFmtId="3" fontId="17" fillId="0" borderId="28" xfId="0" applyNumberFormat="1" applyFont="1" applyBorder="1" applyAlignment="1">
      <alignment horizontal="right"/>
    </xf>
    <xf numFmtId="0" fontId="5" fillId="0" borderId="0" xfId="0" applyFont="1"/>
    <xf numFmtId="0" fontId="10" fillId="0" borderId="28" xfId="0" applyFont="1" applyBorder="1" applyAlignment="1">
      <alignment horizontal="right"/>
    </xf>
    <xf numFmtId="0" fontId="10" fillId="0" borderId="29" xfId="0" applyFont="1" applyBorder="1" applyAlignment="1">
      <alignment horizontal="right"/>
    </xf>
    <xf numFmtId="0" fontId="10" fillId="0" borderId="29" xfId="0" applyFont="1" applyBorder="1"/>
    <xf numFmtId="0" fontId="18" fillId="0" borderId="28" xfId="0" applyFont="1" applyBorder="1"/>
    <xf numFmtId="0" fontId="19" fillId="0" borderId="28" xfId="0" applyFont="1" applyBorder="1"/>
    <xf numFmtId="0" fontId="10" fillId="0" borderId="33" xfId="0" applyFont="1" applyBorder="1"/>
    <xf numFmtId="0" fontId="10" fillId="0" borderId="33" xfId="0" applyFont="1" applyBorder="1" applyAlignment="1" applyProtection="1">
      <alignment horizontal="right"/>
      <protection locked="0"/>
    </xf>
    <xf numFmtId="0" fontId="16" fillId="0" borderId="33" xfId="0" applyFont="1" applyBorder="1"/>
    <xf numFmtId="0" fontId="19" fillId="0" borderId="33" xfId="0" applyFont="1" applyBorder="1"/>
    <xf numFmtId="0" fontId="20" fillId="0" borderId="33" xfId="0" applyFont="1" applyBorder="1"/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0" fillId="0" borderId="35" xfId="0" applyFont="1" applyBorder="1" applyAlignment="1" applyProtection="1">
      <alignment horizontal="right"/>
      <protection locked="0"/>
    </xf>
    <xf numFmtId="0" fontId="10" fillId="0" borderId="36" xfId="0" applyFont="1" applyBorder="1" applyAlignment="1" applyProtection="1">
      <alignment horizontal="right"/>
      <protection locked="0"/>
    </xf>
    <xf numFmtId="0" fontId="10" fillId="0" borderId="37" xfId="0" applyFont="1" applyBorder="1" applyAlignment="1" applyProtection="1">
      <alignment horizontal="right"/>
      <protection locked="0"/>
    </xf>
    <xf numFmtId="3" fontId="12" fillId="0" borderId="33" xfId="0" applyNumberFormat="1" applyFont="1" applyBorder="1" applyAlignment="1">
      <alignment horizontal="right"/>
    </xf>
    <xf numFmtId="0" fontId="12" fillId="0" borderId="4" xfId="0" applyFont="1" applyBorder="1"/>
    <xf numFmtId="3" fontId="10" fillId="2" borderId="10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2" fillId="2" borderId="6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horizontal="right"/>
    </xf>
    <xf numFmtId="3" fontId="12" fillId="2" borderId="10" xfId="0" applyNumberFormat="1" applyFont="1" applyFill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12" fillId="5" borderId="4" xfId="0" applyFont="1" applyFill="1" applyBorder="1"/>
    <xf numFmtId="0" fontId="12" fillId="5" borderId="14" xfId="0" quotePrefix="1" applyFont="1" applyFill="1" applyBorder="1" applyAlignment="1">
      <alignment horizontal="left"/>
    </xf>
    <xf numFmtId="0" fontId="10" fillId="6" borderId="14" xfId="0" applyFont="1" applyFill="1" applyBorder="1"/>
    <xf numFmtId="0" fontId="10" fillId="6" borderId="38" xfId="0" applyFont="1" applyFill="1" applyBorder="1" applyAlignment="1">
      <alignment horizontal="center"/>
    </xf>
    <xf numFmtId="0" fontId="12" fillId="5" borderId="40" xfId="0" quotePrefix="1" applyFont="1" applyFill="1" applyBorder="1" applyAlignment="1">
      <alignment horizontal="left"/>
    </xf>
    <xf numFmtId="3" fontId="12" fillId="6" borderId="14" xfId="0" applyNumberFormat="1" applyFont="1" applyFill="1" applyBorder="1" applyAlignment="1" applyProtection="1">
      <alignment horizontal="right"/>
      <protection locked="0"/>
    </xf>
    <xf numFmtId="3" fontId="13" fillId="6" borderId="15" xfId="0" applyNumberFormat="1" applyFont="1" applyFill="1" applyBorder="1" applyAlignment="1" applyProtection="1">
      <alignment horizontal="right"/>
      <protection locked="0"/>
    </xf>
    <xf numFmtId="0" fontId="15" fillId="0" borderId="41" xfId="0" applyFont="1" applyBorder="1"/>
    <xf numFmtId="0" fontId="15" fillId="0" borderId="42" xfId="0" applyFont="1" applyBorder="1"/>
    <xf numFmtId="0" fontId="16" fillId="0" borderId="0" xfId="0" applyFont="1"/>
    <xf numFmtId="0" fontId="19" fillId="0" borderId="0" xfId="0" applyFont="1"/>
    <xf numFmtId="0" fontId="16" fillId="0" borderId="0" xfId="0" applyFont="1" applyAlignment="1">
      <alignment horizontal="center"/>
    </xf>
    <xf numFmtId="3" fontId="13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22" fillId="0" borderId="0" xfId="0" applyFont="1"/>
    <xf numFmtId="0" fontId="22" fillId="0" borderId="0" xfId="0" applyFont="1" applyAlignment="1" applyProtection="1">
      <alignment horizontal="left"/>
      <protection locked="0"/>
    </xf>
    <xf numFmtId="164" fontId="23" fillId="0" borderId="0" xfId="2" applyFont="1" applyBorder="1" applyAlignment="1"/>
    <xf numFmtId="0" fontId="12" fillId="3" borderId="4" xfId="0" applyFont="1" applyFill="1" applyBorder="1" applyAlignment="1">
      <alignment vertical="center" wrapText="1"/>
    </xf>
    <xf numFmtId="49" fontId="15" fillId="3" borderId="38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5" fillId="0" borderId="25" xfId="0" applyFont="1" applyBorder="1"/>
    <xf numFmtId="0" fontId="25" fillId="0" borderId="47" xfId="0" applyFont="1" applyBorder="1"/>
    <xf numFmtId="3" fontId="17" fillId="0" borderId="25" xfId="0" applyNumberFormat="1" applyFont="1" applyBorder="1" applyProtection="1">
      <protection locked="0"/>
    </xf>
    <xf numFmtId="3" fontId="17" fillId="0" borderId="26" xfId="0" applyNumberFormat="1" applyFont="1" applyBorder="1" applyProtection="1">
      <protection locked="0"/>
    </xf>
    <xf numFmtId="3" fontId="17" fillId="0" borderId="46" xfId="0" applyNumberFormat="1" applyFont="1" applyBorder="1" applyProtection="1">
      <protection locked="0"/>
    </xf>
    <xf numFmtId="3" fontId="17" fillId="0" borderId="47" xfId="0" applyNumberFormat="1" applyFont="1" applyBorder="1" applyProtection="1">
      <protection locked="0"/>
    </xf>
    <xf numFmtId="3" fontId="17" fillId="0" borderId="48" xfId="3" applyNumberFormat="1" applyFont="1" applyBorder="1" applyProtection="1">
      <protection locked="0"/>
    </xf>
    <xf numFmtId="3" fontId="17" fillId="0" borderId="25" xfId="3" applyNumberFormat="1" applyFont="1" applyBorder="1" applyAlignment="1" applyProtection="1">
      <protection locked="0"/>
    </xf>
    <xf numFmtId="3" fontId="17" fillId="0" borderId="47" xfId="3" applyNumberFormat="1" applyFont="1" applyBorder="1" applyAlignment="1" applyProtection="1">
      <protection locked="0"/>
    </xf>
    <xf numFmtId="0" fontId="17" fillId="0" borderId="47" xfId="0" applyFont="1" applyBorder="1" applyProtection="1">
      <protection locked="0"/>
    </xf>
    <xf numFmtId="3" fontId="12" fillId="3" borderId="26" xfId="3" applyNumberFormat="1" applyFont="1" applyFill="1" applyBorder="1"/>
    <xf numFmtId="3" fontId="17" fillId="0" borderId="46" xfId="3" applyNumberFormat="1" applyFont="1" applyBorder="1" applyProtection="1">
      <protection locked="0"/>
    </xf>
    <xf numFmtId="3" fontId="17" fillId="0" borderId="47" xfId="3" applyNumberFormat="1" applyFont="1" applyBorder="1" applyProtection="1">
      <protection locked="0"/>
    </xf>
    <xf numFmtId="3" fontId="17" fillId="3" borderId="47" xfId="3" applyNumberFormat="1" applyFont="1" applyFill="1" applyBorder="1" applyProtection="1"/>
    <xf numFmtId="166" fontId="10" fillId="3" borderId="47" xfId="3" applyNumberFormat="1" applyFont="1" applyFill="1" applyBorder="1" applyAlignment="1" applyProtection="1"/>
    <xf numFmtId="166" fontId="17" fillId="3" borderId="49" xfId="3" applyNumberFormat="1" applyFont="1" applyFill="1" applyBorder="1" applyProtection="1"/>
    <xf numFmtId="3" fontId="17" fillId="0" borderId="3" xfId="0" applyNumberFormat="1" applyFont="1" applyBorder="1" applyProtection="1">
      <protection locked="0"/>
    </xf>
    <xf numFmtId="0" fontId="25" fillId="0" borderId="30" xfId="0" applyFont="1" applyBorder="1"/>
    <xf numFmtId="0" fontId="25" fillId="0" borderId="28" xfId="0" applyFont="1" applyBorder="1"/>
    <xf numFmtId="3" fontId="17" fillId="0" borderId="31" xfId="0" applyNumberFormat="1" applyFont="1" applyBorder="1" applyProtection="1">
      <protection locked="0"/>
    </xf>
    <xf numFmtId="3" fontId="17" fillId="0" borderId="32" xfId="0" applyNumberFormat="1" applyFont="1" applyBorder="1" applyProtection="1">
      <protection locked="0"/>
    </xf>
    <xf numFmtId="3" fontId="17" fillId="0" borderId="29" xfId="3" applyNumberFormat="1" applyFont="1" applyBorder="1" applyProtection="1">
      <protection locked="0"/>
    </xf>
    <xf numFmtId="3" fontId="17" fillId="0" borderId="50" xfId="3" applyNumberFormat="1" applyFont="1" applyBorder="1" applyAlignment="1" applyProtection="1">
      <protection locked="0"/>
    </xf>
    <xf numFmtId="3" fontId="17" fillId="0" borderId="24" xfId="3" applyNumberFormat="1" applyFont="1" applyBorder="1" applyAlignment="1" applyProtection="1">
      <protection locked="0"/>
    </xf>
    <xf numFmtId="0" fontId="17" fillId="0" borderId="24" xfId="0" applyFont="1" applyBorder="1" applyProtection="1">
      <protection locked="0"/>
    </xf>
    <xf numFmtId="3" fontId="12" fillId="3" borderId="31" xfId="3" applyNumberFormat="1" applyFont="1" applyFill="1" applyBorder="1"/>
    <xf numFmtId="3" fontId="17" fillId="0" borderId="32" xfId="3" applyNumberFormat="1" applyFont="1" applyBorder="1" applyProtection="1">
      <protection locked="0"/>
    </xf>
    <xf numFmtId="3" fontId="17" fillId="0" borderId="28" xfId="3" applyNumberFormat="1" applyFont="1" applyBorder="1" applyProtection="1">
      <protection locked="0"/>
    </xf>
    <xf numFmtId="166" fontId="10" fillId="3" borderId="28" xfId="3" applyNumberFormat="1" applyFont="1" applyFill="1" applyBorder="1" applyAlignment="1" applyProtection="1"/>
    <xf numFmtId="166" fontId="17" fillId="3" borderId="29" xfId="3" applyNumberFormat="1" applyFont="1" applyFill="1" applyBorder="1" applyProtection="1"/>
    <xf numFmtId="3" fontId="17" fillId="0" borderId="12" xfId="0" applyNumberFormat="1" applyFont="1" applyBorder="1" applyProtection="1">
      <protection locked="0"/>
    </xf>
    <xf numFmtId="0" fontId="3" fillId="0" borderId="30" xfId="0" applyFont="1" applyBorder="1"/>
    <xf numFmtId="0" fontId="3" fillId="0" borderId="28" xfId="0" applyFont="1" applyBorder="1"/>
    <xf numFmtId="0" fontId="3" fillId="0" borderId="31" xfId="0" applyFont="1" applyBorder="1"/>
    <xf numFmtId="0" fontId="26" fillId="0" borderId="0" xfId="0" applyFont="1" applyAlignment="1">
      <alignment horizontal="left" vertical="top" wrapText="1"/>
    </xf>
    <xf numFmtId="0" fontId="25" fillId="0" borderId="31" xfId="0" applyFont="1" applyBorder="1"/>
    <xf numFmtId="18" fontId="0" fillId="0" borderId="0" xfId="0" applyNumberFormat="1"/>
    <xf numFmtId="3" fontId="17" fillId="0" borderId="37" xfId="0" applyNumberFormat="1" applyFont="1" applyBorder="1" applyProtection="1">
      <protection locked="0"/>
    </xf>
    <xf numFmtId="3" fontId="17" fillId="0" borderId="52" xfId="0" applyNumberFormat="1" applyFont="1" applyBorder="1" applyProtection="1">
      <protection locked="0"/>
    </xf>
    <xf numFmtId="0" fontId="8" fillId="3" borderId="53" xfId="0" applyFont="1" applyFill="1" applyBorder="1"/>
    <xf numFmtId="0" fontId="8" fillId="3" borderId="54" xfId="0" applyFont="1" applyFill="1" applyBorder="1"/>
    <xf numFmtId="3" fontId="8" fillId="3" borderId="54" xfId="0" applyNumberFormat="1" applyFont="1" applyFill="1" applyBorder="1"/>
    <xf numFmtId="3" fontId="12" fillId="3" borderId="55" xfId="3" applyNumberFormat="1" applyFont="1" applyFill="1" applyBorder="1"/>
    <xf numFmtId="3" fontId="12" fillId="3" borderId="53" xfId="3" applyNumberFormat="1" applyFont="1" applyFill="1" applyBorder="1"/>
    <xf numFmtId="3" fontId="12" fillId="3" borderId="54" xfId="3" applyNumberFormat="1" applyFont="1" applyFill="1" applyBorder="1"/>
    <xf numFmtId="3" fontId="12" fillId="3" borderId="56" xfId="3" applyNumberFormat="1" applyFont="1" applyFill="1" applyBorder="1"/>
    <xf numFmtId="3" fontId="12" fillId="3" borderId="18" xfId="3" applyNumberFormat="1" applyFont="1" applyFill="1" applyBorder="1"/>
    <xf numFmtId="3" fontId="12" fillId="0" borderId="0" xfId="3" applyNumberFormat="1" applyFont="1" applyFill="1" applyBorder="1"/>
    <xf numFmtId="0" fontId="23" fillId="0" borderId="0" xfId="0" applyFont="1"/>
    <xf numFmtId="0" fontId="12" fillId="3" borderId="53" xfId="0" applyFont="1" applyFill="1" applyBorder="1"/>
    <xf numFmtId="0" fontId="12" fillId="3" borderId="56" xfId="0" applyFont="1" applyFill="1" applyBorder="1"/>
    <xf numFmtId="0" fontId="12" fillId="3" borderId="54" xfId="0" applyFont="1" applyFill="1" applyBorder="1"/>
    <xf numFmtId="0" fontId="12" fillId="3" borderId="55" xfId="0" applyFont="1" applyFill="1" applyBorder="1"/>
    <xf numFmtId="0" fontId="22" fillId="0" borderId="60" xfId="0" applyFont="1" applyBorder="1" applyAlignment="1">
      <alignment horizontal="left" wrapText="1"/>
    </xf>
    <xf numFmtId="0" fontId="29" fillId="0" borderId="25" xfId="0" applyFont="1" applyBorder="1" applyProtection="1">
      <protection locked="0"/>
    </xf>
    <xf numFmtId="0" fontId="29" fillId="4" borderId="3" xfId="0" applyFont="1" applyFill="1" applyBorder="1" applyProtection="1">
      <protection locked="0"/>
    </xf>
    <xf numFmtId="0" fontId="29" fillId="0" borderId="46" xfId="0" applyFont="1" applyBorder="1" applyProtection="1">
      <protection locked="0"/>
    </xf>
    <xf numFmtId="0" fontId="29" fillId="0" borderId="47" xfId="0" applyFont="1" applyBorder="1" applyProtection="1">
      <protection locked="0"/>
    </xf>
    <xf numFmtId="0" fontId="29" fillId="0" borderId="0" xfId="0" applyFont="1" applyProtection="1">
      <protection locked="0"/>
    </xf>
    <xf numFmtId="0" fontId="22" fillId="0" borderId="60" xfId="0" applyFont="1" applyBorder="1" applyAlignment="1">
      <alignment horizontal="left"/>
    </xf>
    <xf numFmtId="0" fontId="29" fillId="4" borderId="12" xfId="0" applyFont="1" applyFill="1" applyBorder="1" applyProtection="1">
      <protection locked="0"/>
    </xf>
    <xf numFmtId="0" fontId="29" fillId="0" borderId="30" xfId="0" applyFont="1" applyBorder="1" applyProtection="1">
      <protection locked="0"/>
    </xf>
    <xf numFmtId="0" fontId="29" fillId="0" borderId="32" xfId="0" applyFont="1" applyBorder="1" applyProtection="1">
      <protection locked="0"/>
    </xf>
    <xf numFmtId="0" fontId="29" fillId="0" borderId="28" xfId="0" applyFont="1" applyBorder="1" applyProtection="1">
      <protection locked="0"/>
    </xf>
    <xf numFmtId="0" fontId="15" fillId="3" borderId="60" xfId="0" applyFont="1" applyFill="1" applyBorder="1" applyAlignment="1">
      <alignment horizontal="left"/>
    </xf>
    <xf numFmtId="0" fontId="12" fillId="4" borderId="18" xfId="0" applyFont="1" applyFill="1" applyBorder="1"/>
    <xf numFmtId="0" fontId="12" fillId="0" borderId="0" xfId="0" applyFont="1"/>
    <xf numFmtId="0" fontId="12" fillId="2" borderId="45" xfId="0" applyFont="1" applyFill="1" applyBorder="1" applyAlignment="1">
      <alignment vertical="center"/>
    </xf>
    <xf numFmtId="0" fontId="29" fillId="0" borderId="13" xfId="0" applyFont="1" applyBorder="1" applyProtection="1">
      <protection locked="0"/>
    </xf>
    <xf numFmtId="0" fontId="29" fillId="0" borderId="40" xfId="0" applyFont="1" applyBorder="1" applyProtection="1">
      <protection locked="0"/>
    </xf>
    <xf numFmtId="0" fontId="29" fillId="0" borderId="14" xfId="0" applyFont="1" applyBorder="1" applyProtection="1">
      <protection locked="0"/>
    </xf>
    <xf numFmtId="0" fontId="29" fillId="0" borderId="38" xfId="0" applyFont="1" applyBorder="1" applyProtection="1">
      <protection locked="0"/>
    </xf>
    <xf numFmtId="0" fontId="29" fillId="4" borderId="11" xfId="0" applyFont="1" applyFill="1" applyBorder="1" applyProtection="1">
      <protection locked="0"/>
    </xf>
    <xf numFmtId="0" fontId="29" fillId="0" borderId="49" xfId="0" applyFont="1" applyBorder="1" applyProtection="1">
      <protection locked="0"/>
    </xf>
    <xf numFmtId="0" fontId="29" fillId="0" borderId="29" xfId="0" applyFont="1" applyBorder="1" applyProtection="1">
      <protection locked="0"/>
    </xf>
    <xf numFmtId="0" fontId="15" fillId="3" borderId="1" xfId="0" applyFont="1" applyFill="1" applyBorder="1" applyAlignment="1">
      <alignment horizontal="left"/>
    </xf>
    <xf numFmtId="1" fontId="12" fillId="3" borderId="53" xfId="0" applyNumberFormat="1" applyFont="1" applyFill="1" applyBorder="1"/>
    <xf numFmtId="1" fontId="12" fillId="3" borderId="56" xfId="0" applyNumberFormat="1" applyFont="1" applyFill="1" applyBorder="1"/>
    <xf numFmtId="1" fontId="12" fillId="3" borderId="54" xfId="0" applyNumberFormat="1" applyFont="1" applyFill="1" applyBorder="1"/>
    <xf numFmtId="1" fontId="12" fillId="3" borderId="55" xfId="0" applyNumberFormat="1" applyFont="1" applyFill="1" applyBorder="1"/>
    <xf numFmtId="1" fontId="12" fillId="4" borderId="18" xfId="0" applyNumberFormat="1" applyFont="1" applyFill="1" applyBorder="1"/>
    <xf numFmtId="1" fontId="12" fillId="0" borderId="0" xfId="0" applyNumberFormat="1" applyFont="1"/>
    <xf numFmtId="0" fontId="29" fillId="0" borderId="57" xfId="0" applyFont="1" applyBorder="1"/>
    <xf numFmtId="0" fontId="29" fillId="0" borderId="61" xfId="0" applyFont="1" applyBorder="1"/>
    <xf numFmtId="0" fontId="29" fillId="0" borderId="53" xfId="0" applyFont="1" applyBorder="1" applyProtection="1">
      <protection locked="0"/>
    </xf>
    <xf numFmtId="0" fontId="29" fillId="0" borderId="56" xfId="0" applyFont="1" applyBorder="1" applyProtection="1">
      <protection locked="0"/>
    </xf>
    <xf numFmtId="0" fontId="29" fillId="0" borderId="54" xfId="0" applyFont="1" applyBorder="1" applyProtection="1">
      <protection locked="0"/>
    </xf>
    <xf numFmtId="0" fontId="29" fillId="0" borderId="55" xfId="0" applyFont="1" applyBorder="1" applyProtection="1">
      <protection locked="0"/>
    </xf>
    <xf numFmtId="0" fontId="29" fillId="4" borderId="18" xfId="0" applyFont="1" applyFill="1" applyBorder="1" applyProtection="1">
      <protection locked="0"/>
    </xf>
    <xf numFmtId="0" fontId="22" fillId="0" borderId="60" xfId="0" applyFont="1" applyBorder="1" applyAlignment="1">
      <alignment horizontal="center" wrapText="1"/>
    </xf>
    <xf numFmtId="0" fontId="29" fillId="0" borderId="0" xfId="0" applyFont="1"/>
    <xf numFmtId="0" fontId="10" fillId="0" borderId="0" xfId="0" applyFont="1" applyAlignment="1">
      <alignment horizontal="left"/>
    </xf>
    <xf numFmtId="3" fontId="12" fillId="0" borderId="0" xfId="0" applyNumberFormat="1" applyFont="1"/>
    <xf numFmtId="0" fontId="30" fillId="0" borderId="25" xfId="0" applyFont="1" applyBorder="1"/>
    <xf numFmtId="0" fontId="10" fillId="0" borderId="4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0" fillId="0" borderId="30" xfId="0" applyFont="1" applyBorder="1"/>
    <xf numFmtId="0" fontId="10" fillId="0" borderId="2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35" xfId="0" applyFont="1" applyBorder="1"/>
    <xf numFmtId="0" fontId="10" fillId="0" borderId="33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30" fillId="0" borderId="6" xfId="0" applyFont="1" applyBorder="1"/>
    <xf numFmtId="0" fontId="10" fillId="0" borderId="10" xfId="0" applyFont="1" applyBorder="1" applyAlignment="1">
      <alignment horizontal="center"/>
    </xf>
    <xf numFmtId="0" fontId="30" fillId="0" borderId="0" xfId="0" applyFont="1"/>
    <xf numFmtId="0" fontId="10" fillId="0" borderId="0" xfId="0" applyFont="1" applyAlignment="1">
      <alignment horizontal="center"/>
    </xf>
    <xf numFmtId="0" fontId="31" fillId="0" borderId="6" xfId="0" applyFont="1" applyBorder="1" applyAlignment="1">
      <alignment vertical="center" wrapText="1"/>
    </xf>
    <xf numFmtId="0" fontId="29" fillId="0" borderId="10" xfId="0" applyFont="1" applyBorder="1" applyProtection="1">
      <protection locked="0"/>
    </xf>
    <xf numFmtId="0" fontId="29" fillId="0" borderId="8" xfId="0" applyFont="1" applyBorder="1" applyProtection="1">
      <protection locked="0"/>
    </xf>
    <xf numFmtId="0" fontId="22" fillId="0" borderId="46" xfId="0" applyFont="1" applyBorder="1"/>
    <xf numFmtId="0" fontId="29" fillId="0" borderId="26" xfId="0" applyFont="1" applyBorder="1" applyProtection="1">
      <protection locked="0"/>
    </xf>
    <xf numFmtId="0" fontId="22" fillId="0" borderId="32" xfId="0" applyFont="1" applyBorder="1" applyAlignment="1">
      <alignment wrapText="1"/>
    </xf>
    <xf numFmtId="0" fontId="29" fillId="0" borderId="31" xfId="0" applyFont="1" applyBorder="1" applyProtection="1">
      <protection locked="0"/>
    </xf>
    <xf numFmtId="0" fontId="22" fillId="0" borderId="32" xfId="0" applyFont="1" applyBorder="1"/>
    <xf numFmtId="0" fontId="22" fillId="0" borderId="44" xfId="0" applyFont="1" applyBorder="1"/>
    <xf numFmtId="0" fontId="29" fillId="0" borderId="62" xfId="0" applyFont="1" applyBorder="1" applyProtection="1">
      <protection locked="0"/>
    </xf>
    <xf numFmtId="0" fontId="32" fillId="0" borderId="47" xfId="0" applyFont="1" applyBorder="1" applyAlignment="1">
      <alignment wrapText="1"/>
    </xf>
    <xf numFmtId="0" fontId="32" fillId="0" borderId="28" xfId="0" applyFont="1" applyBorder="1" applyAlignment="1">
      <alignment wrapText="1"/>
    </xf>
    <xf numFmtId="0" fontId="22" fillId="0" borderId="54" xfId="0" applyFont="1" applyBorder="1" applyAlignment="1">
      <alignment vertical="center" wrapText="1"/>
    </xf>
    <xf numFmtId="0" fontId="33" fillId="0" borderId="0" xfId="0" applyFont="1"/>
    <xf numFmtId="0" fontId="1" fillId="0" borderId="25" xfId="0" applyFont="1" applyBorder="1"/>
    <xf numFmtId="0" fontId="1" fillId="0" borderId="47" xfId="0" applyFont="1" applyBorder="1"/>
    <xf numFmtId="0" fontId="1" fillId="0" borderId="26" xfId="0" applyFont="1" applyBorder="1"/>
    <xf numFmtId="0" fontId="10" fillId="0" borderId="63" xfId="0" applyFont="1" applyBorder="1"/>
    <xf numFmtId="0" fontId="3" fillId="0" borderId="48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3" fontId="12" fillId="4" borderId="64" xfId="0" applyNumberFormat="1" applyFont="1" applyFill="1" applyBorder="1" applyAlignment="1">
      <alignment horizontal="right"/>
    </xf>
    <xf numFmtId="3" fontId="12" fillId="3" borderId="64" xfId="0" applyNumberFormat="1" applyFont="1" applyFill="1" applyBorder="1" applyAlignment="1">
      <alignment horizontal="right"/>
    </xf>
    <xf numFmtId="0" fontId="10" fillId="0" borderId="65" xfId="0" applyFont="1" applyBorder="1"/>
    <xf numFmtId="3" fontId="12" fillId="3" borderId="66" xfId="0" applyNumberFormat="1" applyFont="1" applyFill="1" applyBorder="1" applyAlignment="1">
      <alignment horizontal="right"/>
    </xf>
    <xf numFmtId="3" fontId="17" fillId="2" borderId="28" xfId="0" applyNumberFormat="1" applyFont="1" applyFill="1" applyBorder="1" applyAlignment="1" applyProtection="1">
      <alignment horizontal="right"/>
      <protection locked="0"/>
    </xf>
    <xf numFmtId="3" fontId="10" fillId="0" borderId="28" xfId="0" applyNumberFormat="1" applyFont="1" applyBorder="1" applyAlignment="1">
      <alignment horizontal="right"/>
    </xf>
    <xf numFmtId="3" fontId="10" fillId="2" borderId="28" xfId="0" applyNumberFormat="1" applyFont="1" applyFill="1" applyBorder="1" applyAlignment="1" applyProtection="1">
      <alignment horizontal="right"/>
      <protection locked="0"/>
    </xf>
    <xf numFmtId="0" fontId="10" fillId="0" borderId="61" xfId="0" applyFont="1" applyBorder="1"/>
    <xf numFmtId="3" fontId="10" fillId="0" borderId="54" xfId="0" applyNumberFormat="1" applyFont="1" applyBorder="1" applyAlignment="1" applyProtection="1">
      <alignment horizontal="right"/>
      <protection locked="0"/>
    </xf>
    <xf numFmtId="3" fontId="24" fillId="3" borderId="67" xfId="0" applyNumberFormat="1" applyFont="1" applyFill="1" applyBorder="1"/>
    <xf numFmtId="0" fontId="10" fillId="0" borderId="25" xfId="0" applyFont="1" applyBorder="1"/>
    <xf numFmtId="3" fontId="12" fillId="3" borderId="59" xfId="0" applyNumberFormat="1" applyFont="1" applyFill="1" applyBorder="1" applyAlignment="1" applyProtection="1">
      <alignment horizontal="right"/>
      <protection locked="0"/>
    </xf>
    <xf numFmtId="0" fontId="10" fillId="0" borderId="30" xfId="0" applyFont="1" applyBorder="1"/>
    <xf numFmtId="0" fontId="10" fillId="0" borderId="32" xfId="0" applyFont="1" applyBorder="1" applyAlignment="1">
      <alignment horizontal="center"/>
    </xf>
    <xf numFmtId="3" fontId="12" fillId="3" borderId="66" xfId="0" applyNumberFormat="1" applyFont="1" applyFill="1" applyBorder="1" applyAlignment="1" applyProtection="1">
      <alignment horizontal="right"/>
      <protection locked="0"/>
    </xf>
    <xf numFmtId="0" fontId="10" fillId="0" borderId="30" xfId="0" applyFont="1" applyBorder="1" applyAlignment="1">
      <alignment horizontal="center"/>
    </xf>
    <xf numFmtId="3" fontId="12" fillId="3" borderId="31" xfId="0" applyNumberFormat="1" applyFont="1" applyFill="1" applyBorder="1" applyProtection="1">
      <protection locked="0"/>
    </xf>
    <xf numFmtId="0" fontId="10" fillId="0" borderId="20" xfId="0" applyFont="1" applyBorder="1"/>
    <xf numFmtId="0" fontId="10" fillId="0" borderId="54" xfId="0" applyFont="1" applyBorder="1"/>
    <xf numFmtId="3" fontId="12" fillId="3" borderId="62" xfId="0" applyNumberFormat="1" applyFont="1" applyFill="1" applyBorder="1" applyProtection="1">
      <protection locked="0"/>
    </xf>
    <xf numFmtId="0" fontId="28" fillId="0" borderId="63" xfId="0" applyFont="1" applyBorder="1" applyAlignment="1" applyProtection="1">
      <alignment vertical="top"/>
      <protection locked="0"/>
    </xf>
    <xf numFmtId="0" fontId="0" fillId="0" borderId="69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64" xfId="0" applyBorder="1" applyProtection="1">
      <protection locked="0"/>
    </xf>
    <xf numFmtId="0" fontId="12" fillId="5" borderId="14" xfId="0" quotePrefix="1" applyFont="1" applyFill="1" applyBorder="1" applyAlignment="1">
      <alignment horizontal="right"/>
    </xf>
    <xf numFmtId="3" fontId="12" fillId="6" borderId="14" xfId="0" quotePrefix="1" applyNumberFormat="1" applyFont="1" applyFill="1" applyBorder="1" applyAlignment="1">
      <alignment horizontal="right"/>
    </xf>
    <xf numFmtId="0" fontId="4" fillId="2" borderId="0" xfId="1" applyFont="1" applyFill="1" applyAlignment="1">
      <alignment horizontal="left"/>
    </xf>
    <xf numFmtId="0" fontId="5" fillId="0" borderId="0" xfId="0" applyFont="1" applyAlignment="1">
      <alignment horizontal="left" wrapText="1"/>
    </xf>
    <xf numFmtId="0" fontId="6" fillId="2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49" fontId="15" fillId="3" borderId="15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/>
    </xf>
    <xf numFmtId="49" fontId="14" fillId="4" borderId="19" xfId="0" applyNumberFormat="1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/>
    </xf>
    <xf numFmtId="49" fontId="15" fillId="3" borderId="13" xfId="0" applyNumberFormat="1" applyFont="1" applyFill="1" applyBorder="1" applyAlignment="1">
      <alignment horizontal="center" vertical="center"/>
    </xf>
    <xf numFmtId="49" fontId="15" fillId="3" borderId="20" xfId="0" applyNumberFormat="1" applyFont="1" applyFill="1" applyBorder="1" applyAlignment="1">
      <alignment horizontal="center" vertical="center"/>
    </xf>
    <xf numFmtId="49" fontId="15" fillId="3" borderId="14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/>
    </xf>
    <xf numFmtId="0" fontId="12" fillId="5" borderId="39" xfId="0" quotePrefix="1" applyFont="1" applyFill="1" applyBorder="1" applyAlignment="1">
      <alignment horizontal="center"/>
    </xf>
    <xf numFmtId="3" fontId="12" fillId="0" borderId="13" xfId="0" applyNumberFormat="1" applyFont="1" applyBorder="1" applyAlignment="1" applyProtection="1">
      <alignment horizontal="right"/>
      <protection locked="0"/>
    </xf>
    <xf numFmtId="3" fontId="12" fillId="0" borderId="20" xfId="0" applyNumberFormat="1" applyFont="1" applyBorder="1" applyAlignment="1" applyProtection="1">
      <alignment horizontal="right"/>
      <protection locked="0"/>
    </xf>
    <xf numFmtId="3" fontId="12" fillId="0" borderId="14" xfId="0" applyNumberFormat="1" applyFont="1" applyBorder="1" applyAlignment="1" applyProtection="1">
      <alignment horizontal="right"/>
      <protection locked="0"/>
    </xf>
    <xf numFmtId="3" fontId="12" fillId="0" borderId="21" xfId="0" applyNumberFormat="1" applyFont="1" applyBorder="1" applyAlignment="1" applyProtection="1">
      <alignment horizontal="right"/>
      <protection locked="0"/>
    </xf>
    <xf numFmtId="3" fontId="13" fillId="4" borderId="15" xfId="0" applyNumberFormat="1" applyFont="1" applyFill="1" applyBorder="1" applyAlignment="1" applyProtection="1">
      <alignment horizontal="right"/>
      <protection locked="0"/>
    </xf>
    <xf numFmtId="3" fontId="13" fillId="4" borderId="22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3" fontId="12" fillId="0" borderId="38" xfId="0" applyNumberFormat="1" applyFont="1" applyBorder="1" applyAlignment="1" applyProtection="1">
      <alignment horizontal="right"/>
      <protection locked="0"/>
    </xf>
    <xf numFmtId="3" fontId="12" fillId="0" borderId="43" xfId="0" applyNumberFormat="1" applyFont="1" applyBorder="1" applyAlignment="1" applyProtection="1">
      <alignment horizontal="right"/>
      <protection locked="0"/>
    </xf>
    <xf numFmtId="3" fontId="12" fillId="0" borderId="15" xfId="0" applyNumberFormat="1" applyFont="1" applyBorder="1" applyAlignment="1" applyProtection="1">
      <alignment horizontal="right"/>
      <protection locked="0"/>
    </xf>
    <xf numFmtId="3" fontId="12" fillId="0" borderId="22" xfId="0" applyNumberFormat="1" applyFont="1" applyBorder="1" applyAlignment="1" applyProtection="1">
      <alignment horizontal="right"/>
      <protection locked="0"/>
    </xf>
    <xf numFmtId="3" fontId="12" fillId="0" borderId="40" xfId="0" applyNumberFormat="1" applyFont="1" applyBorder="1" applyAlignment="1" applyProtection="1">
      <alignment horizontal="right"/>
      <protection locked="0"/>
    </xf>
    <xf numFmtId="3" fontId="12" fillId="0" borderId="44" xfId="0" applyNumberFormat="1" applyFont="1" applyBorder="1" applyAlignment="1" applyProtection="1">
      <alignment horizontal="right"/>
      <protection locked="0"/>
    </xf>
    <xf numFmtId="0" fontId="12" fillId="3" borderId="14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26" fillId="0" borderId="45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0" fontId="26" fillId="0" borderId="16" xfId="0" applyFont="1" applyBorder="1" applyAlignment="1">
      <alignment horizontal="left" wrapText="1"/>
    </xf>
    <xf numFmtId="0" fontId="26" fillId="0" borderId="41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51" xfId="0" applyFont="1" applyBorder="1" applyAlignment="1">
      <alignment horizontal="left" wrapText="1"/>
    </xf>
    <xf numFmtId="0" fontId="26" fillId="0" borderId="42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0" fontId="26" fillId="0" borderId="23" xfId="0" applyFont="1" applyBorder="1" applyAlignment="1">
      <alignment horizontal="left" wrapText="1"/>
    </xf>
    <xf numFmtId="0" fontId="26" fillId="0" borderId="4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51" xfId="0" applyFont="1" applyBorder="1" applyAlignment="1">
      <alignment horizontal="left" vertical="top" wrapText="1"/>
    </xf>
    <xf numFmtId="0" fontId="26" fillId="0" borderId="42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4" fontId="23" fillId="0" borderId="45" xfId="2" applyFont="1" applyBorder="1" applyAlignment="1">
      <alignment horizontal="left"/>
    </xf>
    <xf numFmtId="164" fontId="23" fillId="0" borderId="5" xfId="2" applyFont="1" applyBorder="1" applyAlignment="1">
      <alignment horizontal="left"/>
    </xf>
    <xf numFmtId="164" fontId="23" fillId="0" borderId="16" xfId="2" applyFont="1" applyBorder="1" applyAlignment="1">
      <alignment horizontal="left"/>
    </xf>
    <xf numFmtId="0" fontId="12" fillId="3" borderId="45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5" fillId="3" borderId="4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2" fillId="3" borderId="46" xfId="0" applyFont="1" applyFill="1" applyBorder="1" applyAlignment="1">
      <alignment horizontal="center" wrapText="1"/>
    </xf>
    <xf numFmtId="0" fontId="12" fillId="3" borderId="37" xfId="0" applyFont="1" applyFill="1" applyBorder="1" applyAlignment="1">
      <alignment horizont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4" borderId="4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3" fillId="4" borderId="39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2" fillId="3" borderId="45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8" fillId="3" borderId="57" xfId="0" applyFont="1" applyFill="1" applyBorder="1" applyAlignment="1">
      <alignment horizontal="center"/>
    </xf>
    <xf numFmtId="0" fontId="28" fillId="3" borderId="58" xfId="0" applyFont="1" applyFill="1" applyBorder="1" applyAlignment="1">
      <alignment horizontal="center"/>
    </xf>
    <xf numFmtId="0" fontId="28" fillId="3" borderId="59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0" fillId="0" borderId="61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7" xfId="0" applyBorder="1" applyAlignment="1">
      <alignment horizontal="center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left"/>
      <protection locked="0"/>
    </xf>
    <xf numFmtId="0" fontId="0" fillId="0" borderId="68" xfId="0" applyBorder="1" applyAlignment="1" applyProtection="1">
      <alignment horizontal="left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31" fillId="0" borderId="4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wrapText="1"/>
    </xf>
    <xf numFmtId="0" fontId="31" fillId="0" borderId="30" xfId="0" applyFont="1" applyBorder="1" applyAlignment="1">
      <alignment horizontal="left" wrapText="1"/>
    </xf>
    <xf numFmtId="0" fontId="31" fillId="0" borderId="53" xfId="0" applyFont="1" applyBorder="1" applyAlignment="1">
      <alignment horizontal="left" wrapText="1"/>
    </xf>
    <xf numFmtId="0" fontId="31" fillId="0" borderId="25" xfId="0" applyFont="1" applyBorder="1" applyAlignment="1">
      <alignment horizontal="center" wrapText="1"/>
    </xf>
    <xf numFmtId="0" fontId="31" fillId="0" borderId="30" xfId="0" applyFont="1" applyBorder="1" applyAlignment="1">
      <alignment horizontal="center" wrapText="1"/>
    </xf>
    <xf numFmtId="0" fontId="31" fillId="0" borderId="53" xfId="0" applyFont="1" applyBorder="1" applyAlignment="1">
      <alignment horizontal="center" wrapText="1"/>
    </xf>
    <xf numFmtId="16" fontId="34" fillId="0" borderId="57" xfId="0" applyNumberFormat="1" applyFont="1" applyBorder="1" applyAlignment="1" applyProtection="1">
      <alignment horizontal="center"/>
      <protection locked="0"/>
    </xf>
    <xf numFmtId="16" fontId="34" fillId="0" borderId="58" xfId="0" applyNumberFormat="1" applyFont="1" applyBorder="1" applyAlignment="1" applyProtection="1">
      <alignment horizontal="center"/>
      <protection locked="0"/>
    </xf>
    <xf numFmtId="16" fontId="34" fillId="0" borderId="59" xfId="0" applyNumberFormat="1" applyFont="1" applyBorder="1" applyAlignment="1" applyProtection="1">
      <alignment horizontal="center"/>
      <protection locked="0"/>
    </xf>
  </cellXfs>
  <cellStyles count="4">
    <cellStyle name="Millares 2" xfId="3" xr:uid="{C1CFDC63-2FF2-4F23-9DBF-ED3FE9F389F8}"/>
    <cellStyle name="Moneda 2" xfId="2" xr:uid="{C1538A7C-D3E9-4606-A6A8-C7B07A37700A}"/>
    <cellStyle name="Normal" xfId="0" builtinId="0"/>
    <cellStyle name="Normal 11 2" xfId="1" xr:uid="{35957FED-28E0-4705-B3E0-6005E261E12C}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55</xdr:row>
      <xdr:rowOff>76201</xdr:rowOff>
    </xdr:from>
    <xdr:to>
      <xdr:col>2</xdr:col>
      <xdr:colOff>180975</xdr:colOff>
      <xdr:row>57</xdr:row>
      <xdr:rowOff>38101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473B701-C6E6-4E57-8459-36E2EC1B131E}"/>
            </a:ext>
          </a:extLst>
        </xdr:cNvPr>
        <xdr:cNvGrpSpPr>
          <a:grpSpLocks noChangeAspect="1"/>
        </xdr:cNvGrpSpPr>
      </xdr:nvGrpSpPr>
      <xdr:grpSpPr bwMode="auto">
        <a:xfrm>
          <a:off x="190500" y="11020426"/>
          <a:ext cx="2133600" cy="381000"/>
          <a:chOff x="2279" y="2447"/>
          <a:chExt cx="4443" cy="1235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752F4C65-7333-7AA9-E4C8-6D8091BDB03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4">
            <a:extLst>
              <a:ext uri="{FF2B5EF4-FFF2-40B4-BE49-F238E27FC236}">
                <a16:creationId xmlns:a16="http://schemas.microsoft.com/office/drawing/2014/main" id="{559F2342-F1E9-DB11-6137-C68EDA088ACC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3E51F7CE-8EA6-4A3A-9DBB-2616B07B4A9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6" name="AutoShape 52">
          <a:extLst>
            <a:ext uri="{FF2B5EF4-FFF2-40B4-BE49-F238E27FC236}">
              <a16:creationId xmlns:a16="http://schemas.microsoft.com/office/drawing/2014/main" id="{0F64B208-08A3-4C2A-989F-DF7A02E57FA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7" name="AutoShape 62">
          <a:extLst>
            <a:ext uri="{FF2B5EF4-FFF2-40B4-BE49-F238E27FC236}">
              <a16:creationId xmlns:a16="http://schemas.microsoft.com/office/drawing/2014/main" id="{D3ECA4C9-E63D-498F-BF9A-03A5156DAA4F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10900"/>
          <a:ext cx="2133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219075</xdr:rowOff>
    </xdr:from>
    <xdr:to>
      <xdr:col>0</xdr:col>
      <xdr:colOff>1190625</xdr:colOff>
      <xdr:row>3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1038F3E-6949-4D28-AF38-5AE5C0C944A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19075"/>
          <a:ext cx="1152525" cy="65722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55</xdr:row>
      <xdr:rowOff>85725</xdr:rowOff>
    </xdr:from>
    <xdr:to>
      <xdr:col>2</xdr:col>
      <xdr:colOff>114300</xdr:colOff>
      <xdr:row>57</xdr:row>
      <xdr:rowOff>19050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C9D81C19-A30E-4D0E-A06E-A8B80D00D6D5}"/>
            </a:ext>
          </a:extLst>
        </xdr:cNvPr>
        <xdr:cNvGrpSpPr>
          <a:grpSpLocks noChangeAspect="1"/>
        </xdr:cNvGrpSpPr>
      </xdr:nvGrpSpPr>
      <xdr:grpSpPr bwMode="auto">
        <a:xfrm>
          <a:off x="123825" y="11029950"/>
          <a:ext cx="2133600" cy="352425"/>
          <a:chOff x="2279" y="2447"/>
          <a:chExt cx="4443" cy="1235"/>
        </a:xfrm>
      </xdr:grpSpPr>
      <xdr:sp macro="" textlink="">
        <xdr:nvSpPr>
          <xdr:cNvPr id="10" name="AutoShape 2">
            <a:extLst>
              <a:ext uri="{FF2B5EF4-FFF2-40B4-BE49-F238E27FC236}">
                <a16:creationId xmlns:a16="http://schemas.microsoft.com/office/drawing/2014/main" id="{AF4BEFE6-4654-99E5-8F87-8AEBF5C8C6A3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AutoShape 3">
            <a:extLst>
              <a:ext uri="{FF2B5EF4-FFF2-40B4-BE49-F238E27FC236}">
                <a16:creationId xmlns:a16="http://schemas.microsoft.com/office/drawing/2014/main" id="{2CA681EE-08D1-5504-A491-ABF06C413AD4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6164D90F-E400-4D12-9A2B-26A41FF8FE9D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13" name="AutoShape 52">
          <a:extLst>
            <a:ext uri="{FF2B5EF4-FFF2-40B4-BE49-F238E27FC236}">
              <a16:creationId xmlns:a16="http://schemas.microsoft.com/office/drawing/2014/main" id="{85506480-F1CE-4AAF-9299-C031E061DC39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133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54</xdr:row>
      <xdr:rowOff>95250</xdr:rowOff>
    </xdr:from>
    <xdr:to>
      <xdr:col>2</xdr:col>
      <xdr:colOff>0</xdr:colOff>
      <xdr:row>56</xdr:row>
      <xdr:rowOff>95250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88F80DBE-22D4-45D3-8448-1620539AB0E5}"/>
            </a:ext>
          </a:extLst>
        </xdr:cNvPr>
        <xdr:cNvGrpSpPr>
          <a:grpSpLocks noChangeAspect="1"/>
        </xdr:cNvGrpSpPr>
      </xdr:nvGrpSpPr>
      <xdr:grpSpPr bwMode="auto">
        <a:xfrm>
          <a:off x="114300" y="10829925"/>
          <a:ext cx="2028825" cy="419100"/>
          <a:chOff x="2279" y="2447"/>
          <a:chExt cx="4443" cy="1235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C8743E41-BBB8-9B1D-C730-279A98FCBA18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AutoShape 3">
            <a:extLst>
              <a:ext uri="{FF2B5EF4-FFF2-40B4-BE49-F238E27FC236}">
                <a16:creationId xmlns:a16="http://schemas.microsoft.com/office/drawing/2014/main" id="{464B432E-FC4E-E5A2-1B98-EE4657BCB838}"/>
              </a:ext>
            </a:extLst>
          </xdr:cNvPr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7" name="AutoShape 4">
            <a:extLst>
              <a:ext uri="{FF2B5EF4-FFF2-40B4-BE49-F238E27FC236}">
                <a16:creationId xmlns:a16="http://schemas.microsoft.com/office/drawing/2014/main" id="{BFDCE6B6-B051-F3F8-48FA-2167E5CC8673}"/>
              </a:ext>
            </a:extLst>
          </xdr:cNvPr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18" name="AutoShape 22">
          <a:extLst>
            <a:ext uri="{FF2B5EF4-FFF2-40B4-BE49-F238E27FC236}">
              <a16:creationId xmlns:a16="http://schemas.microsoft.com/office/drawing/2014/main" id="{550798AA-E1D1-48D4-ADC8-46B1CCA037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0</xdr:colOff>
      <xdr:row>57</xdr:row>
      <xdr:rowOff>9525</xdr:rowOff>
    </xdr:to>
    <xdr:sp macro="" textlink="">
      <xdr:nvSpPr>
        <xdr:cNvPr id="19" name="AutoShape 52">
          <a:extLst>
            <a:ext uri="{FF2B5EF4-FFF2-40B4-BE49-F238E27FC236}">
              <a16:creationId xmlns:a16="http://schemas.microsoft.com/office/drawing/2014/main" id="{E68F7042-DE4E-4A7C-BB52-63D3E45C737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013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0</xdr:colOff>
      <xdr:row>57</xdr:row>
      <xdr:rowOff>28575</xdr:rowOff>
    </xdr:to>
    <xdr:sp macro="" textlink="">
      <xdr:nvSpPr>
        <xdr:cNvPr id="20" name="AutoShape 62">
          <a:extLst>
            <a:ext uri="{FF2B5EF4-FFF2-40B4-BE49-F238E27FC236}">
              <a16:creationId xmlns:a16="http://schemas.microsoft.com/office/drawing/2014/main" id="{F535D1FD-2D26-4D13-BBB6-22B870F575C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1010900"/>
          <a:ext cx="2038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yana.Rodriguez\Desktop\INFORMES%20HOSPITAL%202025\PLANTILLA%2067-A%20PARA%20CENTROS%20PRIVADOS.%202025.xlsx" TargetMode="External"/><Relationship Id="rId1" Type="http://schemas.openxmlformats.org/officeDocument/2006/relationships/externalLinkPath" Target="/Users/Dayana.Rodriguez/Desktop/INFORMES%20HOSPITAL%202025/PLANTILLA%2067-A%20PARA%20CENTROS%20PRIVADOS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PLANTILLA 67A CENTS. PRIV.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METODOLOGIA"/>
      <sheetName val="GLOSARIO DE TÉRMINOS"/>
    </sheetNames>
    <sheetDataSet>
      <sheetData sheetId="0"/>
      <sheetData sheetId="1">
        <row r="4">
          <cell r="T4" t="str">
            <v>Bioestadistica@ministeriodesalud.gob.do</v>
          </cell>
        </row>
        <row r="9">
          <cell r="B9" t="str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223C1-7B36-481C-9486-DFF1D2EA93FB}">
  <sheetPr>
    <tabColor theme="5" tint="-0.249977111117893"/>
  </sheetPr>
  <dimension ref="A1:AI161"/>
  <sheetViews>
    <sheetView showGridLines="0" tabSelected="1" topLeftCell="A26" workbookViewId="0">
      <selection activeCell="U88" sqref="U88"/>
    </sheetView>
  </sheetViews>
  <sheetFormatPr baseColWidth="10" defaultRowHeight="15" x14ac:dyDescent="0.25"/>
  <cols>
    <col min="1" max="1" width="20.7109375" customWidth="1"/>
  </cols>
  <sheetData>
    <row r="1" spans="1:31" ht="19.5" x14ac:dyDescent="0.4">
      <c r="S1" s="1"/>
    </row>
    <row r="2" spans="1:31" ht="19.5" x14ac:dyDescent="0.4">
      <c r="A2" s="1"/>
      <c r="B2" s="253" t="s">
        <v>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4" t="s">
        <v>1</v>
      </c>
      <c r="AC2" s="254"/>
      <c r="AD2" s="254"/>
      <c r="AE2" s="254"/>
    </row>
    <row r="3" spans="1:31" x14ac:dyDescent="0.25">
      <c r="B3" s="253" t="s">
        <v>2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4"/>
      <c r="AC3" s="254"/>
      <c r="AD3" s="254"/>
      <c r="AE3" s="254"/>
    </row>
    <row r="4" spans="1:31" ht="19.5" x14ac:dyDescent="0.4">
      <c r="A4" s="1"/>
      <c r="B4" s="255" t="s">
        <v>3</v>
      </c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t="str">
        <f>'[1]PLANTILLA 67A CENTS. PRIV.'!T4</f>
        <v>Bioestadistica@ministeriodesalud.gob.do</v>
      </c>
    </row>
    <row r="5" spans="1:31" ht="15.75" x14ac:dyDescent="0.3">
      <c r="A5" s="2" t="s">
        <v>4</v>
      </c>
      <c r="B5" s="256" t="s">
        <v>5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</row>
    <row r="6" spans="1:31" ht="15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31" ht="16.5" customHeight="1" thickBot="1" x14ac:dyDescent="0.3">
      <c r="A7" s="4" t="s">
        <v>6</v>
      </c>
      <c r="B7" s="5">
        <v>0</v>
      </c>
      <c r="C7" s="257" t="s">
        <v>7</v>
      </c>
      <c r="D7" s="257"/>
      <c r="E7" s="258" t="s">
        <v>8</v>
      </c>
      <c r="F7" s="258"/>
      <c r="G7" s="258"/>
      <c r="H7" s="258"/>
      <c r="I7" s="4" t="s">
        <v>9</v>
      </c>
      <c r="J7" s="4"/>
      <c r="K7" s="6" t="s">
        <v>10</v>
      </c>
      <c r="L7" s="6"/>
      <c r="M7" s="4"/>
      <c r="N7" s="4"/>
      <c r="O7" s="257"/>
      <c r="P7" s="257"/>
      <c r="Q7" s="7"/>
      <c r="R7" s="259"/>
      <c r="S7" s="259"/>
      <c r="T7" s="8"/>
      <c r="U7" s="9"/>
      <c r="V7" s="10"/>
      <c r="W7" s="10"/>
      <c r="X7" s="10"/>
      <c r="Y7" s="10"/>
    </row>
    <row r="8" spans="1:31" ht="16.5" thickBot="1" x14ac:dyDescent="0.3">
      <c r="A8" s="4" t="s">
        <v>11</v>
      </c>
      <c r="B8" s="260" t="s">
        <v>12</v>
      </c>
      <c r="C8" s="260"/>
      <c r="D8" s="260"/>
      <c r="E8" s="260"/>
      <c r="F8" s="260"/>
      <c r="G8" s="260"/>
      <c r="H8" s="260"/>
      <c r="I8" s="4"/>
      <c r="J8" s="4"/>
      <c r="K8" s="4"/>
      <c r="L8" s="4"/>
      <c r="M8" s="4"/>
      <c r="N8" s="4"/>
      <c r="O8" s="11"/>
      <c r="P8" s="11"/>
      <c r="Q8" s="11"/>
      <c r="S8" s="11"/>
      <c r="T8" s="8"/>
    </row>
    <row r="9" spans="1:31" ht="16.5" thickBot="1" x14ac:dyDescent="0.3">
      <c r="A9" s="4" t="s">
        <v>13</v>
      </c>
      <c r="B9" s="261" t="s">
        <v>14</v>
      </c>
      <c r="C9" s="261"/>
      <c r="D9" s="12" t="s">
        <v>15</v>
      </c>
      <c r="E9" s="262" t="str">
        <f>'[1]PLANTILLA 67A CENTS. PRIV.'!B9:B9</f>
        <v>2025</v>
      </c>
      <c r="F9" s="263"/>
      <c r="G9" s="11"/>
      <c r="H9" s="11"/>
      <c r="I9" s="4"/>
      <c r="J9" s="4"/>
      <c r="K9" s="4"/>
      <c r="L9" s="4"/>
      <c r="M9" s="4"/>
      <c r="N9" s="4"/>
      <c r="O9" s="13"/>
      <c r="P9" s="13"/>
      <c r="Q9" s="13"/>
      <c r="S9" s="11"/>
      <c r="T9" s="8"/>
      <c r="V9" s="10"/>
      <c r="W9" s="10"/>
      <c r="X9" s="10"/>
      <c r="Y9" s="10"/>
    </row>
    <row r="10" spans="1:31" ht="15.75" x14ac:dyDescent="0.25">
      <c r="A10" s="4"/>
      <c r="B10" s="14"/>
      <c r="C10" s="14"/>
      <c r="D10" s="12"/>
      <c r="E10" s="15"/>
      <c r="F10" s="15"/>
      <c r="G10" s="11"/>
      <c r="H10" s="11"/>
      <c r="I10" s="4"/>
      <c r="J10" s="4"/>
      <c r="K10" s="4"/>
      <c r="L10" s="4"/>
      <c r="M10" s="4"/>
      <c r="N10" s="4"/>
      <c r="O10" s="13"/>
      <c r="P10" s="13"/>
      <c r="Q10" s="13"/>
      <c r="S10" s="11"/>
      <c r="T10" s="8"/>
      <c r="V10" s="10"/>
      <c r="W10" s="10"/>
      <c r="X10" s="10"/>
      <c r="Y10" s="10"/>
    </row>
    <row r="11" spans="1:31" ht="16.5" x14ac:dyDescent="0.3">
      <c r="A11" s="2" t="s">
        <v>16</v>
      </c>
      <c r="B11" s="16"/>
      <c r="C11" s="16"/>
      <c r="D11" s="16"/>
      <c r="E11" s="16"/>
      <c r="F11" s="16"/>
      <c r="G11" s="11"/>
      <c r="H11" s="11"/>
      <c r="I11" s="4"/>
      <c r="J11" s="4"/>
      <c r="K11" s="4"/>
      <c r="L11" s="4"/>
      <c r="M11" s="4"/>
      <c r="N11" s="4"/>
      <c r="O11" s="13"/>
      <c r="P11" s="13"/>
      <c r="Q11" s="13"/>
      <c r="S11" s="11"/>
      <c r="T11" s="8"/>
      <c r="V11" s="10"/>
      <c r="W11" s="10"/>
      <c r="X11" s="10"/>
      <c r="Y11" s="10"/>
    </row>
    <row r="12" spans="1:31" ht="16.5" thickBot="1" x14ac:dyDescent="0.3">
      <c r="A12" s="4" t="s">
        <v>17</v>
      </c>
      <c r="B12" s="16"/>
      <c r="C12" s="16"/>
      <c r="D12" s="16"/>
      <c r="E12" s="16"/>
      <c r="F12" s="16"/>
      <c r="G12" s="11"/>
      <c r="H12" s="11"/>
      <c r="I12" s="4"/>
      <c r="J12" s="4"/>
      <c r="K12" s="4"/>
      <c r="L12" s="4"/>
      <c r="M12" s="4"/>
      <c r="N12" s="4"/>
      <c r="O12" s="13"/>
      <c r="P12" s="13"/>
      <c r="Q12" s="13"/>
      <c r="S12" s="11"/>
      <c r="T12" s="8"/>
      <c r="V12" s="10"/>
      <c r="W12" s="10"/>
      <c r="X12" s="10"/>
      <c r="Y12" s="10"/>
    </row>
    <row r="13" spans="1:31" ht="15.75" thickBot="1" x14ac:dyDescent="0.3">
      <c r="A13" s="264" t="s">
        <v>18</v>
      </c>
      <c r="B13" s="267" t="s">
        <v>19</v>
      </c>
      <c r="C13" s="268"/>
      <c r="D13" s="268"/>
      <c r="E13" s="268"/>
      <c r="F13" s="268"/>
      <c r="G13" s="268"/>
      <c r="H13" s="268"/>
      <c r="I13" s="17"/>
      <c r="J13" s="17"/>
      <c r="K13" s="18" t="s">
        <v>20</v>
      </c>
      <c r="L13" s="19"/>
      <c r="M13" s="269" t="s">
        <v>21</v>
      </c>
      <c r="N13" s="270"/>
      <c r="O13" s="277" t="s">
        <v>22</v>
      </c>
      <c r="P13" s="278"/>
      <c r="Q13" s="279"/>
      <c r="R13" s="280" t="s">
        <v>23</v>
      </c>
    </row>
    <row r="14" spans="1:31" x14ac:dyDescent="0.25">
      <c r="A14" s="265"/>
      <c r="B14" s="283" t="s">
        <v>24</v>
      </c>
      <c r="C14" s="285" t="s">
        <v>25</v>
      </c>
      <c r="D14" s="287" t="s">
        <v>26</v>
      </c>
      <c r="E14" s="289" t="s">
        <v>27</v>
      </c>
      <c r="F14" s="291" t="s">
        <v>28</v>
      </c>
      <c r="G14" s="291" t="s">
        <v>29</v>
      </c>
      <c r="H14" s="291" t="s">
        <v>30</v>
      </c>
      <c r="I14" s="291" t="s">
        <v>31</v>
      </c>
      <c r="J14" s="271" t="s">
        <v>32</v>
      </c>
      <c r="K14" s="25" t="s">
        <v>33</v>
      </c>
      <c r="L14" s="26" t="s">
        <v>34</v>
      </c>
      <c r="M14" s="273" t="s">
        <v>35</v>
      </c>
      <c r="N14" s="275" t="s">
        <v>36</v>
      </c>
      <c r="O14" s="275" t="s">
        <v>37</v>
      </c>
      <c r="P14" s="293" t="s">
        <v>38</v>
      </c>
      <c r="Q14" s="295" t="s">
        <v>39</v>
      </c>
      <c r="R14" s="281"/>
    </row>
    <row r="15" spans="1:31" ht="15.75" thickBot="1" x14ac:dyDescent="0.3">
      <c r="A15" s="266"/>
      <c r="B15" s="284"/>
      <c r="C15" s="286"/>
      <c r="D15" s="288"/>
      <c r="E15" s="290"/>
      <c r="F15" s="292"/>
      <c r="G15" s="292"/>
      <c r="H15" s="292"/>
      <c r="I15" s="292"/>
      <c r="J15" s="272"/>
      <c r="K15" s="29" t="s">
        <v>40</v>
      </c>
      <c r="L15" s="30" t="s">
        <v>41</v>
      </c>
      <c r="M15" s="274"/>
      <c r="N15" s="276"/>
      <c r="O15" s="276"/>
      <c r="P15" s="294"/>
      <c r="Q15" s="296"/>
      <c r="R15" s="282"/>
    </row>
    <row r="16" spans="1:31" x14ac:dyDescent="0.25">
      <c r="A16" s="31" t="s">
        <v>42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4">
        <v>0</v>
      </c>
      <c r="M16" s="35">
        <v>0</v>
      </c>
      <c r="N16" s="32">
        <v>0</v>
      </c>
      <c r="O16" s="32">
        <v>0</v>
      </c>
      <c r="P16" s="36">
        <v>0</v>
      </c>
      <c r="Q16" s="37">
        <v>0</v>
      </c>
      <c r="R16" s="38">
        <f>SUM(K16:L16)</f>
        <v>0</v>
      </c>
    </row>
    <row r="17" spans="1:18" x14ac:dyDescent="0.25">
      <c r="A17" s="39" t="s">
        <v>43</v>
      </c>
      <c r="B17" s="40">
        <v>450</v>
      </c>
      <c r="C17" s="41">
        <v>99</v>
      </c>
      <c r="D17" s="39">
        <v>20</v>
      </c>
      <c r="E17" s="39">
        <v>2</v>
      </c>
      <c r="F17" s="39">
        <v>0</v>
      </c>
      <c r="G17" s="39">
        <v>0</v>
      </c>
      <c r="H17" s="40">
        <v>0</v>
      </c>
      <c r="I17" s="40">
        <v>0</v>
      </c>
      <c r="J17" s="42">
        <v>0</v>
      </c>
      <c r="K17" s="43">
        <f>115-11</f>
        <v>104</v>
      </c>
      <c r="L17" s="44">
        <f>471-4</f>
        <v>467</v>
      </c>
      <c r="M17" s="45">
        <f>193-7</f>
        <v>186</v>
      </c>
      <c r="N17" s="40">
        <f>393-8</f>
        <v>385</v>
      </c>
      <c r="O17" s="40">
        <v>570</v>
      </c>
      <c r="P17" s="46">
        <v>0</v>
      </c>
      <c r="Q17" s="41">
        <v>1</v>
      </c>
      <c r="R17" s="38">
        <f t="shared" ref="R17:R50" si="0">SUM(K17:L17)</f>
        <v>571</v>
      </c>
    </row>
    <row r="18" spans="1:18" x14ac:dyDescent="0.25">
      <c r="A18" s="39" t="s">
        <v>44</v>
      </c>
      <c r="B18" s="40">
        <v>0</v>
      </c>
      <c r="C18" s="41">
        <v>0</v>
      </c>
      <c r="D18" s="39">
        <v>0</v>
      </c>
      <c r="E18" s="39">
        <v>175</v>
      </c>
      <c r="F18" s="39">
        <v>640</v>
      </c>
      <c r="G18" s="39">
        <v>505</v>
      </c>
      <c r="H18" s="40">
        <v>23</v>
      </c>
      <c r="I18" s="40">
        <v>0</v>
      </c>
      <c r="J18" s="42">
        <v>0</v>
      </c>
      <c r="K18" s="43">
        <v>278</v>
      </c>
      <c r="L18" s="44">
        <v>1065</v>
      </c>
      <c r="M18" s="45"/>
      <c r="N18" s="40">
        <v>1343</v>
      </c>
      <c r="O18" s="40">
        <v>1342</v>
      </c>
      <c r="P18" s="46">
        <v>0</v>
      </c>
      <c r="Q18" s="41">
        <v>1</v>
      </c>
      <c r="R18" s="38">
        <f t="shared" si="0"/>
        <v>1343</v>
      </c>
    </row>
    <row r="19" spans="1:18" x14ac:dyDescent="0.25">
      <c r="A19" s="39" t="s">
        <v>45</v>
      </c>
      <c r="B19" s="40">
        <v>0</v>
      </c>
      <c r="C19" s="41">
        <v>0</v>
      </c>
      <c r="D19" s="39">
        <v>0</v>
      </c>
      <c r="E19" s="39">
        <v>2</v>
      </c>
      <c r="F19" s="39">
        <v>71</v>
      </c>
      <c r="G19" s="39">
        <v>94</v>
      </c>
      <c r="H19" s="40">
        <v>96</v>
      </c>
      <c r="I19" s="40">
        <v>62</v>
      </c>
      <c r="J19" s="42">
        <v>37</v>
      </c>
      <c r="K19" s="43">
        <v>110</v>
      </c>
      <c r="L19" s="44">
        <v>252</v>
      </c>
      <c r="M19" s="45">
        <v>0</v>
      </c>
      <c r="N19" s="40">
        <v>362</v>
      </c>
      <c r="O19" s="40">
        <v>361</v>
      </c>
      <c r="P19" s="46">
        <v>0</v>
      </c>
      <c r="Q19" s="41">
        <v>1</v>
      </c>
      <c r="R19" s="38">
        <f t="shared" si="0"/>
        <v>362</v>
      </c>
    </row>
    <row r="20" spans="1:18" x14ac:dyDescent="0.25">
      <c r="A20" s="39" t="s">
        <v>46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3">
        <v>0</v>
      </c>
      <c r="L20" s="44">
        <v>0</v>
      </c>
      <c r="M20" s="45">
        <v>0</v>
      </c>
      <c r="N20" s="40">
        <v>0</v>
      </c>
      <c r="O20" s="40">
        <v>0</v>
      </c>
      <c r="P20" s="46">
        <v>0</v>
      </c>
      <c r="Q20" s="41">
        <v>0</v>
      </c>
      <c r="R20" s="38">
        <f t="shared" si="0"/>
        <v>0</v>
      </c>
    </row>
    <row r="21" spans="1:18" x14ac:dyDescent="0.25">
      <c r="A21" s="39" t="s">
        <v>47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3">
        <v>0</v>
      </c>
      <c r="L21" s="44">
        <v>0</v>
      </c>
      <c r="M21" s="45">
        <v>0</v>
      </c>
      <c r="N21" s="40">
        <v>0</v>
      </c>
      <c r="O21" s="40">
        <v>0</v>
      </c>
      <c r="P21" s="46">
        <v>0</v>
      </c>
      <c r="Q21" s="41">
        <v>0</v>
      </c>
      <c r="R21" s="38">
        <f t="shared" si="0"/>
        <v>0</v>
      </c>
    </row>
    <row r="22" spans="1:18" x14ac:dyDescent="0.25">
      <c r="A22" s="39" t="s">
        <v>48</v>
      </c>
      <c r="B22" s="40">
        <v>0</v>
      </c>
      <c r="C22" s="41">
        <v>0</v>
      </c>
      <c r="D22" s="39">
        <v>0</v>
      </c>
      <c r="E22" s="39">
        <v>15</v>
      </c>
      <c r="F22" s="39">
        <v>84</v>
      </c>
      <c r="G22" s="39">
        <v>73</v>
      </c>
      <c r="H22" s="40">
        <v>42</v>
      </c>
      <c r="I22" s="40">
        <v>17</v>
      </c>
      <c r="J22" s="42">
        <v>7</v>
      </c>
      <c r="K22" s="43">
        <v>114</v>
      </c>
      <c r="L22" s="44">
        <v>124</v>
      </c>
      <c r="M22" s="45">
        <v>0</v>
      </c>
      <c r="N22" s="40">
        <v>238</v>
      </c>
      <c r="O22" s="40">
        <v>238</v>
      </c>
      <c r="P22" s="46">
        <v>0</v>
      </c>
      <c r="Q22" s="41">
        <v>0</v>
      </c>
      <c r="R22" s="38">
        <f t="shared" si="0"/>
        <v>238</v>
      </c>
    </row>
    <row r="23" spans="1:18" x14ac:dyDescent="0.25">
      <c r="A23" s="39" t="s">
        <v>49</v>
      </c>
      <c r="B23" s="40">
        <v>0</v>
      </c>
      <c r="C23" s="41">
        <v>0</v>
      </c>
      <c r="D23" s="39">
        <v>0</v>
      </c>
      <c r="E23" s="39">
        <v>5</v>
      </c>
      <c r="F23" s="39">
        <v>18</v>
      </c>
      <c r="G23" s="39">
        <v>17</v>
      </c>
      <c r="H23" s="40">
        <v>10</v>
      </c>
      <c r="I23" s="40">
        <v>11</v>
      </c>
      <c r="J23" s="42">
        <v>7</v>
      </c>
      <c r="K23" s="43">
        <v>22</v>
      </c>
      <c r="L23" s="44">
        <v>46</v>
      </c>
      <c r="M23" s="45">
        <v>4</v>
      </c>
      <c r="N23" s="40">
        <v>64</v>
      </c>
      <c r="O23" s="40">
        <v>68</v>
      </c>
      <c r="P23" s="46">
        <v>0</v>
      </c>
      <c r="Q23" s="41">
        <v>0</v>
      </c>
      <c r="R23" s="38">
        <f t="shared" si="0"/>
        <v>68</v>
      </c>
    </row>
    <row r="24" spans="1:18" x14ac:dyDescent="0.25">
      <c r="A24" s="39" t="s">
        <v>50</v>
      </c>
      <c r="B24" s="40">
        <v>0</v>
      </c>
      <c r="C24" s="41">
        <v>0</v>
      </c>
      <c r="D24" s="39">
        <v>0</v>
      </c>
      <c r="E24" s="39">
        <v>0</v>
      </c>
      <c r="F24" s="39">
        <v>1</v>
      </c>
      <c r="G24" s="39">
        <v>2</v>
      </c>
      <c r="H24" s="40">
        <v>2</v>
      </c>
      <c r="I24" s="40">
        <v>0</v>
      </c>
      <c r="J24" s="42">
        <v>0</v>
      </c>
      <c r="K24" s="43">
        <v>5</v>
      </c>
      <c r="L24" s="44">
        <v>0</v>
      </c>
      <c r="M24" s="45">
        <v>0</v>
      </c>
      <c r="N24" s="40">
        <v>5</v>
      </c>
      <c r="O24" s="40">
        <v>5</v>
      </c>
      <c r="P24" s="46">
        <v>0</v>
      </c>
      <c r="Q24" s="41">
        <v>0</v>
      </c>
      <c r="R24" s="38">
        <f t="shared" si="0"/>
        <v>5</v>
      </c>
    </row>
    <row r="25" spans="1:18" x14ac:dyDescent="0.25">
      <c r="A25" s="39" t="s">
        <v>51</v>
      </c>
      <c r="B25" s="40">
        <v>0</v>
      </c>
      <c r="C25" s="41">
        <v>0</v>
      </c>
      <c r="D25" s="39">
        <v>0</v>
      </c>
      <c r="E25" s="39">
        <v>15</v>
      </c>
      <c r="F25" s="39">
        <v>57</v>
      </c>
      <c r="G25" s="39">
        <v>63</v>
      </c>
      <c r="H25" s="40">
        <v>38</v>
      </c>
      <c r="I25" s="40">
        <v>21</v>
      </c>
      <c r="J25" s="42">
        <v>16</v>
      </c>
      <c r="K25" s="43">
        <v>83</v>
      </c>
      <c r="L25" s="44">
        <v>127</v>
      </c>
      <c r="M25" s="45">
        <v>0</v>
      </c>
      <c r="N25" s="40">
        <v>210</v>
      </c>
      <c r="O25" s="40">
        <v>210</v>
      </c>
      <c r="P25" s="46">
        <v>0</v>
      </c>
      <c r="Q25" s="41">
        <v>0</v>
      </c>
      <c r="R25" s="38">
        <f t="shared" si="0"/>
        <v>210</v>
      </c>
    </row>
    <row r="26" spans="1:18" x14ac:dyDescent="0.25">
      <c r="A26" s="39" t="s">
        <v>52</v>
      </c>
      <c r="B26" s="40">
        <v>0</v>
      </c>
      <c r="C26" s="41">
        <v>0</v>
      </c>
      <c r="D26" s="39">
        <v>0</v>
      </c>
      <c r="E26" s="39">
        <v>0</v>
      </c>
      <c r="F26" s="39">
        <v>5</v>
      </c>
      <c r="G26" s="39">
        <v>5</v>
      </c>
      <c r="H26" s="40">
        <v>4</v>
      </c>
      <c r="I26" s="40">
        <v>4</v>
      </c>
      <c r="J26" s="42">
        <v>3</v>
      </c>
      <c r="K26" s="43">
        <v>19</v>
      </c>
      <c r="L26" s="44">
        <v>2</v>
      </c>
      <c r="M26" s="45">
        <v>0</v>
      </c>
      <c r="N26" s="40">
        <v>21</v>
      </c>
      <c r="O26" s="40">
        <v>21</v>
      </c>
      <c r="P26" s="46">
        <v>0</v>
      </c>
      <c r="Q26" s="41">
        <v>0</v>
      </c>
      <c r="R26" s="38">
        <f t="shared" si="0"/>
        <v>21</v>
      </c>
    </row>
    <row r="27" spans="1:18" x14ac:dyDescent="0.25">
      <c r="A27" s="39" t="s">
        <v>53</v>
      </c>
      <c r="B27" s="40">
        <v>0</v>
      </c>
      <c r="C27" s="41">
        <v>0</v>
      </c>
      <c r="D27" s="39">
        <v>0</v>
      </c>
      <c r="E27" s="39">
        <v>45</v>
      </c>
      <c r="F27" s="39">
        <v>112</v>
      </c>
      <c r="G27" s="39">
        <v>69</v>
      </c>
      <c r="H27" s="40">
        <v>20</v>
      </c>
      <c r="I27" s="40">
        <v>6</v>
      </c>
      <c r="J27" s="42">
        <v>0</v>
      </c>
      <c r="K27" s="43">
        <v>173</v>
      </c>
      <c r="L27" s="44">
        <v>79</v>
      </c>
      <c r="M27" s="45">
        <v>1</v>
      </c>
      <c r="N27" s="40">
        <v>251</v>
      </c>
      <c r="O27" s="40">
        <v>252</v>
      </c>
      <c r="P27" s="46">
        <v>0</v>
      </c>
      <c r="Q27" s="41">
        <v>0</v>
      </c>
      <c r="R27" s="38">
        <f t="shared" si="0"/>
        <v>252</v>
      </c>
    </row>
    <row r="28" spans="1:18" x14ac:dyDescent="0.25">
      <c r="A28" s="39" t="s">
        <v>54</v>
      </c>
      <c r="B28" s="40">
        <v>0</v>
      </c>
      <c r="C28" s="41">
        <v>0</v>
      </c>
      <c r="D28" s="39">
        <v>0</v>
      </c>
      <c r="E28" s="39">
        <v>0</v>
      </c>
      <c r="F28" s="39">
        <v>5</v>
      </c>
      <c r="G28" s="39">
        <v>8</v>
      </c>
      <c r="H28" s="40">
        <v>9</v>
      </c>
      <c r="I28" s="40">
        <v>4</v>
      </c>
      <c r="J28" s="42">
        <v>3</v>
      </c>
      <c r="K28" s="43">
        <v>20</v>
      </c>
      <c r="L28" s="44">
        <v>9</v>
      </c>
      <c r="M28" s="45">
        <v>1</v>
      </c>
      <c r="N28" s="40">
        <v>28</v>
      </c>
      <c r="O28" s="40">
        <v>29</v>
      </c>
      <c r="P28" s="46">
        <v>0</v>
      </c>
      <c r="Q28" s="41">
        <v>0</v>
      </c>
      <c r="R28" s="38">
        <f t="shared" si="0"/>
        <v>29</v>
      </c>
    </row>
    <row r="29" spans="1:18" x14ac:dyDescent="0.25">
      <c r="A29" s="39" t="s">
        <v>55</v>
      </c>
      <c r="B29" s="40">
        <v>0</v>
      </c>
      <c r="C29" s="41">
        <v>0</v>
      </c>
      <c r="D29" s="39">
        <v>0</v>
      </c>
      <c r="E29" s="39">
        <v>0</v>
      </c>
      <c r="F29" s="39">
        <v>1</v>
      </c>
      <c r="G29" s="39">
        <v>6</v>
      </c>
      <c r="H29" s="40">
        <v>8</v>
      </c>
      <c r="I29" s="40">
        <v>6</v>
      </c>
      <c r="J29" s="42">
        <v>6</v>
      </c>
      <c r="K29" s="43">
        <v>8</v>
      </c>
      <c r="L29" s="44">
        <v>19</v>
      </c>
      <c r="M29" s="45">
        <v>1</v>
      </c>
      <c r="N29" s="40">
        <v>26</v>
      </c>
      <c r="O29" s="40">
        <v>25</v>
      </c>
      <c r="P29" s="46">
        <v>0</v>
      </c>
      <c r="Q29" s="41">
        <v>2</v>
      </c>
      <c r="R29" s="38">
        <f t="shared" si="0"/>
        <v>27</v>
      </c>
    </row>
    <row r="30" spans="1:18" x14ac:dyDescent="0.25">
      <c r="A30" s="39" t="s">
        <v>56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3">
        <v>0</v>
      </c>
      <c r="L30" s="44">
        <v>0</v>
      </c>
      <c r="M30" s="45">
        <v>0</v>
      </c>
      <c r="N30" s="40">
        <v>0</v>
      </c>
      <c r="O30" s="40">
        <v>0</v>
      </c>
      <c r="P30" s="46">
        <v>0</v>
      </c>
      <c r="Q30" s="41">
        <v>0</v>
      </c>
      <c r="R30" s="38">
        <f t="shared" si="0"/>
        <v>0</v>
      </c>
    </row>
    <row r="31" spans="1:18" x14ac:dyDescent="0.25">
      <c r="A31" s="39" t="s">
        <v>57</v>
      </c>
      <c r="B31" s="40">
        <v>0</v>
      </c>
      <c r="C31" s="41">
        <v>0</v>
      </c>
      <c r="D31" s="39">
        <v>0</v>
      </c>
      <c r="E31" s="39">
        <v>7</v>
      </c>
      <c r="F31" s="39">
        <v>39</v>
      </c>
      <c r="G31" s="39">
        <v>28</v>
      </c>
      <c r="H31" s="47">
        <v>12</v>
      </c>
      <c r="I31" s="40">
        <v>7</v>
      </c>
      <c r="J31" s="42">
        <v>4</v>
      </c>
      <c r="K31" s="43">
        <v>68</v>
      </c>
      <c r="L31" s="44">
        <v>29</v>
      </c>
      <c r="M31" s="45">
        <v>0</v>
      </c>
      <c r="N31" s="40">
        <v>97</v>
      </c>
      <c r="O31" s="40">
        <v>97</v>
      </c>
      <c r="P31" s="46">
        <v>0</v>
      </c>
      <c r="Q31" s="41">
        <v>0</v>
      </c>
      <c r="R31" s="38">
        <f t="shared" si="0"/>
        <v>97</v>
      </c>
    </row>
    <row r="32" spans="1:18" x14ac:dyDescent="0.25">
      <c r="A32" s="39" t="s">
        <v>58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3">
        <v>0</v>
      </c>
      <c r="L32" s="44">
        <v>0</v>
      </c>
      <c r="M32" s="45">
        <v>0</v>
      </c>
      <c r="N32" s="40">
        <v>0</v>
      </c>
      <c r="O32" s="40">
        <v>0</v>
      </c>
      <c r="P32" s="46">
        <v>0</v>
      </c>
      <c r="Q32" s="41">
        <v>0</v>
      </c>
      <c r="R32" s="38">
        <f t="shared" si="0"/>
        <v>0</v>
      </c>
    </row>
    <row r="33" spans="1:19" x14ac:dyDescent="0.25">
      <c r="A33" s="39" t="s">
        <v>59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3">
        <v>0</v>
      </c>
      <c r="L33" s="44">
        <v>0</v>
      </c>
      <c r="M33" s="45">
        <v>0</v>
      </c>
      <c r="N33" s="40">
        <v>0</v>
      </c>
      <c r="O33" s="40">
        <v>0</v>
      </c>
      <c r="P33" s="46">
        <v>0</v>
      </c>
      <c r="Q33" s="41">
        <v>0</v>
      </c>
      <c r="R33" s="38">
        <f t="shared" si="0"/>
        <v>0</v>
      </c>
    </row>
    <row r="34" spans="1:19" x14ac:dyDescent="0.25">
      <c r="A34" s="39" t="s">
        <v>60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3">
        <v>0</v>
      </c>
      <c r="L34" s="44">
        <v>0</v>
      </c>
      <c r="M34" s="45">
        <v>0</v>
      </c>
      <c r="N34" s="40">
        <v>0</v>
      </c>
      <c r="O34" s="40">
        <v>0</v>
      </c>
      <c r="P34" s="46">
        <v>0</v>
      </c>
      <c r="Q34" s="41">
        <v>0</v>
      </c>
      <c r="R34" s="38">
        <f t="shared" si="0"/>
        <v>0</v>
      </c>
    </row>
    <row r="35" spans="1:19" x14ac:dyDescent="0.25">
      <c r="A35" s="39" t="s">
        <v>61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3">
        <v>0</v>
      </c>
      <c r="L35" s="44">
        <v>0</v>
      </c>
      <c r="M35" s="45">
        <v>0</v>
      </c>
      <c r="N35" s="40">
        <v>0</v>
      </c>
      <c r="O35" s="40">
        <v>0</v>
      </c>
      <c r="P35" s="46">
        <v>0</v>
      </c>
      <c r="Q35" s="41">
        <v>0</v>
      </c>
      <c r="R35" s="38">
        <f t="shared" si="0"/>
        <v>0</v>
      </c>
    </row>
    <row r="36" spans="1:19" x14ac:dyDescent="0.25">
      <c r="A36" s="39" t="s">
        <v>62</v>
      </c>
      <c r="B36" s="40">
        <v>15</v>
      </c>
      <c r="C36" s="41">
        <v>0</v>
      </c>
      <c r="D36" s="39">
        <v>0</v>
      </c>
      <c r="E36" s="39">
        <v>0</v>
      </c>
      <c r="F36" s="39">
        <v>0</v>
      </c>
      <c r="G36" s="39">
        <v>0</v>
      </c>
      <c r="H36" s="40">
        <v>0</v>
      </c>
      <c r="I36" s="40">
        <v>0</v>
      </c>
      <c r="J36" s="42">
        <v>0</v>
      </c>
      <c r="K36" s="43">
        <v>11</v>
      </c>
      <c r="L36" s="44">
        <v>4</v>
      </c>
      <c r="M36" s="45">
        <v>7</v>
      </c>
      <c r="N36" s="40">
        <v>8</v>
      </c>
      <c r="O36" s="40">
        <v>15</v>
      </c>
      <c r="P36" s="46">
        <v>0</v>
      </c>
      <c r="Q36" s="41">
        <v>0</v>
      </c>
      <c r="R36" s="38">
        <f t="shared" si="0"/>
        <v>15</v>
      </c>
      <c r="S36" s="48"/>
    </row>
    <row r="37" spans="1:19" x14ac:dyDescent="0.25">
      <c r="A37" s="39" t="s">
        <v>63</v>
      </c>
      <c r="B37" s="40">
        <v>0</v>
      </c>
      <c r="C37" s="41">
        <v>0</v>
      </c>
      <c r="D37" s="39">
        <v>0</v>
      </c>
      <c r="E37" s="39">
        <v>0</v>
      </c>
      <c r="F37" s="39">
        <v>0</v>
      </c>
      <c r="G37" s="39">
        <v>0</v>
      </c>
      <c r="H37" s="49">
        <v>0</v>
      </c>
      <c r="I37" s="49">
        <v>0</v>
      </c>
      <c r="J37" s="50">
        <v>0</v>
      </c>
      <c r="K37" s="43">
        <v>0</v>
      </c>
      <c r="L37" s="44">
        <v>0</v>
      </c>
      <c r="M37" s="45">
        <v>0</v>
      </c>
      <c r="N37" s="40">
        <v>0</v>
      </c>
      <c r="O37" s="40">
        <v>0</v>
      </c>
      <c r="P37" s="46">
        <v>0</v>
      </c>
      <c r="Q37" s="41">
        <v>0</v>
      </c>
      <c r="R37" s="38">
        <f t="shared" si="0"/>
        <v>0</v>
      </c>
    </row>
    <row r="38" spans="1:19" x14ac:dyDescent="0.25">
      <c r="A38" s="39" t="s">
        <v>64</v>
      </c>
      <c r="B38" s="40">
        <v>0</v>
      </c>
      <c r="C38" s="41">
        <v>0</v>
      </c>
      <c r="D38" s="39">
        <v>0</v>
      </c>
      <c r="E38" s="39">
        <v>0</v>
      </c>
      <c r="F38" s="39">
        <v>1</v>
      </c>
      <c r="G38" s="39">
        <v>2</v>
      </c>
      <c r="H38" s="39">
        <v>2</v>
      </c>
      <c r="I38" s="39">
        <v>0</v>
      </c>
      <c r="J38" s="51">
        <v>0</v>
      </c>
      <c r="K38" s="43">
        <v>0</v>
      </c>
      <c r="L38" s="44">
        <v>37</v>
      </c>
      <c r="M38" s="45">
        <v>0</v>
      </c>
      <c r="N38" s="40">
        <v>37</v>
      </c>
      <c r="O38" s="40">
        <v>37</v>
      </c>
      <c r="P38" s="46">
        <v>0</v>
      </c>
      <c r="Q38" s="41">
        <v>0</v>
      </c>
      <c r="R38" s="38">
        <f t="shared" si="0"/>
        <v>37</v>
      </c>
    </row>
    <row r="39" spans="1:19" x14ac:dyDescent="0.25">
      <c r="A39" s="39" t="s">
        <v>65</v>
      </c>
      <c r="B39" s="40">
        <v>223</v>
      </c>
      <c r="C39" s="41">
        <v>0</v>
      </c>
      <c r="D39" s="49">
        <v>0</v>
      </c>
      <c r="E39" s="49">
        <v>0</v>
      </c>
      <c r="F39" s="49">
        <v>0</v>
      </c>
      <c r="G39" s="39">
        <v>0</v>
      </c>
      <c r="H39" s="39">
        <v>0</v>
      </c>
      <c r="I39" s="39">
        <v>0</v>
      </c>
      <c r="J39" s="51">
        <v>0</v>
      </c>
      <c r="K39" s="43">
        <v>58</v>
      </c>
      <c r="L39" s="44">
        <v>165</v>
      </c>
      <c r="M39" s="45">
        <v>94</v>
      </c>
      <c r="N39" s="40">
        <v>129</v>
      </c>
      <c r="O39" s="40">
        <v>223</v>
      </c>
      <c r="P39" s="46">
        <v>0</v>
      </c>
      <c r="Q39" s="41">
        <v>0</v>
      </c>
      <c r="R39" s="38">
        <f t="shared" si="0"/>
        <v>223</v>
      </c>
    </row>
    <row r="40" spans="1:19" x14ac:dyDescent="0.25">
      <c r="A40" s="39" t="s">
        <v>66</v>
      </c>
      <c r="B40" s="40">
        <v>0</v>
      </c>
      <c r="C40" s="41">
        <v>0</v>
      </c>
      <c r="D40" s="49">
        <v>0</v>
      </c>
      <c r="E40" s="49">
        <v>1</v>
      </c>
      <c r="F40" s="49">
        <v>6</v>
      </c>
      <c r="G40" s="39">
        <v>10</v>
      </c>
      <c r="H40" s="39">
        <v>1</v>
      </c>
      <c r="I40" s="39">
        <v>0</v>
      </c>
      <c r="J40" s="51">
        <v>0</v>
      </c>
      <c r="K40" s="43">
        <v>10</v>
      </c>
      <c r="L40" s="44">
        <v>8</v>
      </c>
      <c r="M40" s="45">
        <v>0</v>
      </c>
      <c r="N40" s="40">
        <v>18</v>
      </c>
      <c r="O40" s="40">
        <v>18</v>
      </c>
      <c r="P40" s="46">
        <v>0</v>
      </c>
      <c r="Q40" s="41">
        <v>0</v>
      </c>
      <c r="R40" s="38">
        <f t="shared" si="0"/>
        <v>18</v>
      </c>
    </row>
    <row r="41" spans="1:19" x14ac:dyDescent="0.25">
      <c r="A41" s="39" t="s">
        <v>67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3">
        <v>0</v>
      </c>
      <c r="L41" s="44">
        <v>0</v>
      </c>
      <c r="M41" s="45">
        <v>0</v>
      </c>
      <c r="N41" s="40">
        <v>0</v>
      </c>
      <c r="O41" s="40">
        <v>0</v>
      </c>
      <c r="P41" s="46">
        <v>0</v>
      </c>
      <c r="Q41" s="41">
        <v>0</v>
      </c>
      <c r="R41" s="38">
        <f t="shared" si="0"/>
        <v>0</v>
      </c>
    </row>
    <row r="42" spans="1:19" x14ac:dyDescent="0.25">
      <c r="A42" s="39" t="s">
        <v>68</v>
      </c>
      <c r="B42" s="40">
        <v>0</v>
      </c>
      <c r="C42" s="41">
        <v>0</v>
      </c>
      <c r="D42" s="39">
        <v>0</v>
      </c>
      <c r="E42" s="39">
        <v>4</v>
      </c>
      <c r="F42" s="39">
        <v>17</v>
      </c>
      <c r="G42" s="39">
        <v>15</v>
      </c>
      <c r="H42" s="39">
        <v>15</v>
      </c>
      <c r="I42" s="39">
        <v>9</v>
      </c>
      <c r="J42" s="51">
        <v>7</v>
      </c>
      <c r="K42" s="43">
        <v>19</v>
      </c>
      <c r="L42" s="44">
        <v>48</v>
      </c>
      <c r="M42" s="45">
        <v>4</v>
      </c>
      <c r="N42" s="40">
        <v>63</v>
      </c>
      <c r="O42" s="40">
        <v>67</v>
      </c>
      <c r="P42" s="46">
        <v>0</v>
      </c>
      <c r="Q42" s="41">
        <v>0</v>
      </c>
      <c r="R42" s="38">
        <f t="shared" si="0"/>
        <v>67</v>
      </c>
    </row>
    <row r="43" spans="1:19" x14ac:dyDescent="0.25">
      <c r="A43" s="39" t="s">
        <v>69</v>
      </c>
      <c r="B43" s="40">
        <v>0</v>
      </c>
      <c r="C43" s="41">
        <v>0</v>
      </c>
      <c r="D43" s="39">
        <v>0</v>
      </c>
      <c r="E43" s="39">
        <v>2</v>
      </c>
      <c r="F43" s="39">
        <v>10</v>
      </c>
      <c r="G43" s="39">
        <v>5</v>
      </c>
      <c r="H43" s="39">
        <v>1</v>
      </c>
      <c r="I43" s="39">
        <v>0</v>
      </c>
      <c r="J43" s="51">
        <v>0</v>
      </c>
      <c r="K43" s="43">
        <v>0</v>
      </c>
      <c r="L43" s="44">
        <v>18</v>
      </c>
      <c r="M43" s="45">
        <v>0</v>
      </c>
      <c r="N43" s="40">
        <v>18</v>
      </c>
      <c r="O43" s="40">
        <v>18</v>
      </c>
      <c r="P43" s="46">
        <v>0</v>
      </c>
      <c r="Q43" s="41">
        <v>0</v>
      </c>
      <c r="R43" s="38">
        <f t="shared" si="0"/>
        <v>18</v>
      </c>
    </row>
    <row r="44" spans="1:19" ht="15.75" x14ac:dyDescent="0.25">
      <c r="A44" s="39" t="s">
        <v>70</v>
      </c>
      <c r="B44" s="40">
        <v>2</v>
      </c>
      <c r="C44" s="52">
        <v>0</v>
      </c>
      <c r="D44" s="39">
        <v>1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51">
        <v>0</v>
      </c>
      <c r="K44" s="43">
        <v>0</v>
      </c>
      <c r="L44" s="44">
        <v>3</v>
      </c>
      <c r="M44" s="45">
        <v>0</v>
      </c>
      <c r="N44" s="40">
        <v>3</v>
      </c>
      <c r="O44" s="40">
        <v>3</v>
      </c>
      <c r="P44" s="46">
        <v>0</v>
      </c>
      <c r="Q44" s="52">
        <v>0</v>
      </c>
      <c r="R44" s="38">
        <f t="shared" si="0"/>
        <v>3</v>
      </c>
    </row>
    <row r="45" spans="1:19" ht="15.75" x14ac:dyDescent="0.25">
      <c r="A45" s="39" t="s">
        <v>71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3">
        <v>0</v>
      </c>
      <c r="L45" s="44">
        <v>0</v>
      </c>
      <c r="M45" s="45">
        <v>0</v>
      </c>
      <c r="N45" s="40">
        <v>0</v>
      </c>
      <c r="O45" s="40">
        <v>0</v>
      </c>
      <c r="P45" s="46">
        <v>0</v>
      </c>
      <c r="Q45" s="52">
        <v>0</v>
      </c>
      <c r="R45" s="38">
        <f t="shared" si="0"/>
        <v>0</v>
      </c>
    </row>
    <row r="46" spans="1:19" ht="16.5" x14ac:dyDescent="0.3">
      <c r="A46" s="39" t="s">
        <v>72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3">
        <v>0</v>
      </c>
      <c r="L46" s="44">
        <v>0</v>
      </c>
      <c r="M46" s="45">
        <v>0</v>
      </c>
      <c r="N46" s="40">
        <v>0</v>
      </c>
      <c r="O46" s="40">
        <v>0</v>
      </c>
      <c r="P46" s="46">
        <v>0</v>
      </c>
      <c r="Q46" s="53">
        <v>0</v>
      </c>
      <c r="R46" s="38">
        <f t="shared" si="0"/>
        <v>0</v>
      </c>
    </row>
    <row r="47" spans="1:19" ht="16.5" x14ac:dyDescent="0.3">
      <c r="A47" s="39" t="s">
        <v>73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3">
        <v>0</v>
      </c>
      <c r="L47" s="44">
        <v>0</v>
      </c>
      <c r="M47" s="45">
        <v>0</v>
      </c>
      <c r="N47" s="40">
        <v>0</v>
      </c>
      <c r="O47" s="40">
        <v>0</v>
      </c>
      <c r="P47" s="46">
        <v>0</v>
      </c>
      <c r="Q47" s="53">
        <v>0</v>
      </c>
      <c r="R47" s="38">
        <f t="shared" si="0"/>
        <v>0</v>
      </c>
    </row>
    <row r="48" spans="1:19" ht="16.5" customHeight="1" x14ac:dyDescent="0.25">
      <c r="A48" s="39" t="s">
        <v>74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3">
        <v>0</v>
      </c>
      <c r="L48" s="44">
        <v>0</v>
      </c>
      <c r="M48" s="45">
        <v>0</v>
      </c>
      <c r="N48" s="40">
        <v>0</v>
      </c>
      <c r="O48" s="40">
        <v>0</v>
      </c>
      <c r="P48" s="46">
        <v>0</v>
      </c>
      <c r="Q48" s="41">
        <v>0</v>
      </c>
      <c r="R48" s="38">
        <f>SUM(K48:L48)</f>
        <v>0</v>
      </c>
    </row>
    <row r="49" spans="1:34" x14ac:dyDescent="0.25">
      <c r="A49" s="39" t="s">
        <v>75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3">
        <v>0</v>
      </c>
      <c r="L49" s="44">
        <v>0</v>
      </c>
      <c r="M49" s="45">
        <v>0</v>
      </c>
      <c r="N49" s="40">
        <v>0</v>
      </c>
      <c r="O49" s="40">
        <v>0</v>
      </c>
      <c r="P49" s="46">
        <v>0</v>
      </c>
      <c r="Q49" s="41">
        <v>0</v>
      </c>
      <c r="R49" s="38">
        <f t="shared" si="0"/>
        <v>0</v>
      </c>
    </row>
    <row r="50" spans="1:34" ht="17.25" thickBot="1" x14ac:dyDescent="0.35">
      <c r="A50" s="54" t="s">
        <v>76</v>
      </c>
      <c r="B50" s="55">
        <v>0</v>
      </c>
      <c r="C50" s="56">
        <v>0</v>
      </c>
      <c r="D50" s="57">
        <v>0</v>
      </c>
      <c r="E50" s="57">
        <v>43</v>
      </c>
      <c r="F50" s="57">
        <v>355</v>
      </c>
      <c r="G50" s="57">
        <v>833</v>
      </c>
      <c r="H50" s="58">
        <v>186</v>
      </c>
      <c r="I50" s="59">
        <v>103</v>
      </c>
      <c r="J50" s="60">
        <v>53</v>
      </c>
      <c r="K50" s="61">
        <v>314</v>
      </c>
      <c r="L50" s="62">
        <v>1259</v>
      </c>
      <c r="M50" s="63">
        <v>74</v>
      </c>
      <c r="N50" s="55">
        <v>1499</v>
      </c>
      <c r="O50" s="55">
        <v>1572</v>
      </c>
      <c r="P50" s="64">
        <v>0</v>
      </c>
      <c r="Q50" s="56">
        <v>1</v>
      </c>
      <c r="R50" s="38">
        <f t="shared" si="0"/>
        <v>1573</v>
      </c>
    </row>
    <row r="51" spans="1:34" ht="15.75" thickBot="1" x14ac:dyDescent="0.3">
      <c r="A51" s="65" t="s">
        <v>77</v>
      </c>
      <c r="B51" s="66">
        <f t="shared" ref="B51:I51" si="1">SUM(B16:B50)</f>
        <v>690</v>
      </c>
      <c r="C51" s="67">
        <f>SUM(C16:C50)</f>
        <v>99</v>
      </c>
      <c r="D51" s="67">
        <f t="shared" si="1"/>
        <v>21</v>
      </c>
      <c r="E51" s="67">
        <f t="shared" si="1"/>
        <v>316</v>
      </c>
      <c r="F51" s="67">
        <f t="shared" si="1"/>
        <v>1422</v>
      </c>
      <c r="G51" s="67">
        <f t="shared" si="1"/>
        <v>1735</v>
      </c>
      <c r="H51" s="67">
        <f t="shared" si="1"/>
        <v>469</v>
      </c>
      <c r="I51" s="68">
        <f t="shared" si="1"/>
        <v>250</v>
      </c>
      <c r="J51" s="69">
        <f>SUM(J16:J50)</f>
        <v>143</v>
      </c>
      <c r="K51" s="70">
        <f t="shared" ref="K51:Q51" si="2">SUM(K16:K50)</f>
        <v>1416</v>
      </c>
      <c r="L51" s="71">
        <f t="shared" si="2"/>
        <v>3761</v>
      </c>
      <c r="M51" s="72">
        <f t="shared" si="2"/>
        <v>372</v>
      </c>
      <c r="N51" s="73">
        <f t="shared" si="2"/>
        <v>4805</v>
      </c>
      <c r="O51" s="73">
        <f t="shared" si="2"/>
        <v>5171</v>
      </c>
      <c r="P51" s="74">
        <f t="shared" si="2"/>
        <v>0</v>
      </c>
      <c r="Q51" s="67">
        <f t="shared" si="2"/>
        <v>6</v>
      </c>
      <c r="R51" s="38">
        <f>SUM(K51:L51)</f>
        <v>5177</v>
      </c>
    </row>
    <row r="52" spans="1:34" ht="15.75" thickBot="1" x14ac:dyDescent="0.3">
      <c r="A52" s="75" t="s">
        <v>78</v>
      </c>
      <c r="B52" s="76">
        <v>0</v>
      </c>
      <c r="C52" s="77">
        <v>0</v>
      </c>
      <c r="D52" s="77">
        <v>0</v>
      </c>
      <c r="E52" s="77">
        <v>46</v>
      </c>
      <c r="F52" s="77">
        <v>276</v>
      </c>
      <c r="G52" s="77">
        <v>127</v>
      </c>
      <c r="H52" s="77">
        <v>15</v>
      </c>
      <c r="I52" s="78">
        <v>0</v>
      </c>
      <c r="J52" s="78">
        <v>0</v>
      </c>
      <c r="K52" s="297">
        <f>SUM(B52:J52)</f>
        <v>464</v>
      </c>
      <c r="L52" s="298"/>
      <c r="M52" s="79">
        <v>0</v>
      </c>
      <c r="N52" s="251">
        <f>K52-M52</f>
        <v>464</v>
      </c>
      <c r="O52" s="252">
        <f>K52-P52-Q52</f>
        <v>464</v>
      </c>
      <c r="P52" s="80">
        <v>0</v>
      </c>
      <c r="Q52" s="77">
        <v>0</v>
      </c>
      <c r="R52" s="81">
        <f>SUM(K52+L52)</f>
        <v>464</v>
      </c>
    </row>
    <row r="53" spans="1:34" x14ac:dyDescent="0.25">
      <c r="A53" s="82" t="s">
        <v>79</v>
      </c>
      <c r="B53" s="299">
        <f>SUM(B51:B52)</f>
        <v>690</v>
      </c>
      <c r="C53" s="301">
        <f>SUM(C51:C52)</f>
        <v>99</v>
      </c>
      <c r="D53" s="301">
        <f t="shared" ref="D53:Q53" si="3">SUM(D51:D52)</f>
        <v>21</v>
      </c>
      <c r="E53" s="301">
        <f t="shared" si="3"/>
        <v>362</v>
      </c>
      <c r="F53" s="301">
        <f t="shared" si="3"/>
        <v>1698</v>
      </c>
      <c r="G53" s="301">
        <f>SUM(G51:G52)</f>
        <v>1862</v>
      </c>
      <c r="H53" s="301">
        <f t="shared" si="3"/>
        <v>484</v>
      </c>
      <c r="I53" s="301">
        <f t="shared" si="3"/>
        <v>250</v>
      </c>
      <c r="J53" s="307">
        <f t="shared" si="3"/>
        <v>143</v>
      </c>
      <c r="K53" s="299">
        <f t="shared" si="3"/>
        <v>1880</v>
      </c>
      <c r="L53" s="309">
        <f t="shared" si="3"/>
        <v>3761</v>
      </c>
      <c r="M53" s="311">
        <f>SUM(M51:M52)</f>
        <v>372</v>
      </c>
      <c r="N53" s="301">
        <f t="shared" si="3"/>
        <v>5269</v>
      </c>
      <c r="O53" s="301">
        <f>SUM(O51:O52)</f>
        <v>5635</v>
      </c>
      <c r="P53" s="301">
        <f>SUM(P51:P52)</f>
        <v>0</v>
      </c>
      <c r="Q53" s="301">
        <f t="shared" si="3"/>
        <v>6</v>
      </c>
      <c r="R53" s="303">
        <f>SUM(R51:R52)</f>
        <v>5641</v>
      </c>
    </row>
    <row r="54" spans="1:34" ht="15.75" thickBot="1" x14ac:dyDescent="0.3">
      <c r="A54" s="83" t="s">
        <v>80</v>
      </c>
      <c r="B54" s="300"/>
      <c r="C54" s="302"/>
      <c r="D54" s="302"/>
      <c r="E54" s="302"/>
      <c r="F54" s="302"/>
      <c r="G54" s="302"/>
      <c r="H54" s="302"/>
      <c r="I54" s="302"/>
      <c r="J54" s="308"/>
      <c r="K54" s="300"/>
      <c r="L54" s="310"/>
      <c r="M54" s="312"/>
      <c r="N54" s="302"/>
      <c r="O54" s="302"/>
      <c r="P54" s="302"/>
      <c r="Q54" s="302"/>
      <c r="R54" s="304"/>
    </row>
    <row r="55" spans="1:34" ht="16.5" x14ac:dyDescent="0.3">
      <c r="A55" s="84"/>
      <c r="B55" s="84"/>
      <c r="C55" s="84"/>
      <c r="D55" s="84"/>
      <c r="E55" s="85"/>
      <c r="F55" s="85"/>
      <c r="G55" s="85"/>
      <c r="H55" s="85"/>
      <c r="I55" s="85"/>
      <c r="J55" s="86"/>
      <c r="K55" s="87"/>
    </row>
    <row r="56" spans="1:34" ht="16.5" x14ac:dyDescent="0.3">
      <c r="A56" s="84"/>
      <c r="B56" s="84"/>
      <c r="C56" s="84"/>
      <c r="D56" s="84"/>
      <c r="E56" s="85"/>
      <c r="F56" s="85"/>
      <c r="G56" s="85"/>
      <c r="H56" s="85"/>
      <c r="I56" s="85"/>
      <c r="J56" s="88"/>
      <c r="K56" s="87"/>
    </row>
    <row r="57" spans="1:34" ht="16.5" x14ac:dyDescent="0.3">
      <c r="A57" s="84"/>
      <c r="B57" s="84"/>
      <c r="D57" s="84"/>
      <c r="E57" s="85"/>
      <c r="F57" s="85"/>
      <c r="G57" s="85"/>
      <c r="H57" s="85"/>
      <c r="I57" s="85"/>
      <c r="J57" s="88"/>
      <c r="K57" s="87"/>
    </row>
    <row r="58" spans="1:34" ht="16.5" x14ac:dyDescent="0.3">
      <c r="B58" s="89" t="s">
        <v>81</v>
      </c>
      <c r="E58" s="85"/>
      <c r="F58" s="85"/>
      <c r="G58" s="85"/>
      <c r="H58" s="85"/>
      <c r="I58" s="85"/>
      <c r="J58" s="88"/>
      <c r="K58" s="88"/>
    </row>
    <row r="59" spans="1:34" x14ac:dyDescent="0.25">
      <c r="A59" s="305" t="s">
        <v>82</v>
      </c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</row>
    <row r="60" spans="1:34" ht="15.75" thickBot="1" x14ac:dyDescent="0.3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</row>
    <row r="61" spans="1:34" ht="16.5" thickBot="1" x14ac:dyDescent="0.3">
      <c r="A61" s="344" t="s">
        <v>83</v>
      </c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6"/>
      <c r="AA61" s="91"/>
      <c r="AC61" s="4"/>
      <c r="AD61" s="4"/>
    </row>
    <row r="62" spans="1:34" ht="15.75" customHeight="1" thickBot="1" x14ac:dyDescent="0.3">
      <c r="A62" s="347" t="s">
        <v>18</v>
      </c>
      <c r="B62" s="349" t="s">
        <v>19</v>
      </c>
      <c r="C62" s="350"/>
      <c r="D62" s="350"/>
      <c r="E62" s="350"/>
      <c r="F62" s="350"/>
      <c r="G62" s="350"/>
      <c r="H62" s="350"/>
      <c r="I62" s="350"/>
      <c r="J62" s="351"/>
      <c r="K62" s="352" t="s">
        <v>21</v>
      </c>
      <c r="L62" s="353"/>
      <c r="M62" s="354" t="s">
        <v>22</v>
      </c>
      <c r="N62" s="355"/>
      <c r="O62" s="293"/>
      <c r="P62" s="356" t="s">
        <v>84</v>
      </c>
      <c r="Q62" s="92"/>
      <c r="R62" s="358" t="s">
        <v>85</v>
      </c>
      <c r="S62" s="358"/>
      <c r="T62" s="359"/>
      <c r="U62" s="360" t="s">
        <v>86</v>
      </c>
      <c r="V62" s="362" t="s">
        <v>87</v>
      </c>
      <c r="W62" s="313" t="s">
        <v>88</v>
      </c>
      <c r="X62" s="313" t="s">
        <v>89</v>
      </c>
      <c r="Y62" s="313" t="s">
        <v>90</v>
      </c>
      <c r="Z62" s="315" t="s">
        <v>91</v>
      </c>
    </row>
    <row r="63" spans="1:34" ht="25.5" thickBot="1" x14ac:dyDescent="0.3">
      <c r="A63" s="348"/>
      <c r="B63" s="20" t="s">
        <v>24</v>
      </c>
      <c r="C63" s="21" t="s">
        <v>25</v>
      </c>
      <c r="D63" s="23" t="s">
        <v>26</v>
      </c>
      <c r="E63" s="22" t="s">
        <v>27</v>
      </c>
      <c r="F63" s="23" t="s">
        <v>28</v>
      </c>
      <c r="G63" s="23" t="s">
        <v>29</v>
      </c>
      <c r="H63" s="93" t="s">
        <v>30</v>
      </c>
      <c r="I63" s="23" t="s">
        <v>31</v>
      </c>
      <c r="J63" s="24" t="s">
        <v>32</v>
      </c>
      <c r="K63" s="27" t="s">
        <v>35</v>
      </c>
      <c r="L63" s="28" t="s">
        <v>36</v>
      </c>
      <c r="M63" s="94" t="s">
        <v>37</v>
      </c>
      <c r="N63" s="95" t="s">
        <v>38</v>
      </c>
      <c r="O63" s="96" t="s">
        <v>39</v>
      </c>
      <c r="P63" s="357"/>
      <c r="Q63" s="97" t="s">
        <v>92</v>
      </c>
      <c r="R63" s="98" t="s">
        <v>93</v>
      </c>
      <c r="S63" s="98" t="s">
        <v>94</v>
      </c>
      <c r="T63" s="99" t="s">
        <v>95</v>
      </c>
      <c r="U63" s="361"/>
      <c r="V63" s="363"/>
      <c r="W63" s="314"/>
      <c r="X63" s="314"/>
      <c r="Y63" s="314"/>
      <c r="Z63" s="316"/>
      <c r="AB63" t="s">
        <v>96</v>
      </c>
      <c r="AE63" s="88" t="s">
        <v>97</v>
      </c>
      <c r="AF63" s="100">
        <v>1</v>
      </c>
      <c r="AG63" s="100" t="s">
        <v>98</v>
      </c>
      <c r="AH63" s="100">
        <v>31</v>
      </c>
    </row>
    <row r="64" spans="1:34" ht="15.75" thickBot="1" x14ac:dyDescent="0.3">
      <c r="A64" s="101" t="s">
        <v>99</v>
      </c>
      <c r="B64" s="102">
        <v>0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3">
        <v>0</v>
      </c>
      <c r="L64" s="104">
        <v>0</v>
      </c>
      <c r="M64" s="105">
        <v>0</v>
      </c>
      <c r="N64" s="106">
        <v>0</v>
      </c>
      <c r="O64" s="104">
        <v>0</v>
      </c>
      <c r="P64" s="107">
        <v>0</v>
      </c>
      <c r="Q64" s="108">
        <v>0</v>
      </c>
      <c r="R64" s="109">
        <v>0</v>
      </c>
      <c r="S64" s="110">
        <v>0</v>
      </c>
      <c r="T64" s="111">
        <f>S64+R64+Q64</f>
        <v>0</v>
      </c>
      <c r="U64" s="112">
        <v>0</v>
      </c>
      <c r="V64" s="113">
        <v>0</v>
      </c>
      <c r="W64" s="114">
        <f>IFERROR(SUM(V64*$AB$28),0)</f>
        <v>0</v>
      </c>
      <c r="X64" s="115">
        <f>IFERROR(SUM(U64/W64)*100,0)</f>
        <v>0</v>
      </c>
      <c r="Y64" s="116">
        <f>IFERROR(SUM(U64/T64),0)</f>
        <v>0</v>
      </c>
      <c r="Z64" s="117">
        <v>0</v>
      </c>
      <c r="AB64">
        <v>31</v>
      </c>
    </row>
    <row r="65" spans="1:33" ht="15" customHeight="1" thickBot="1" x14ac:dyDescent="0.3">
      <c r="A65" s="118" t="s">
        <v>100</v>
      </c>
      <c r="B65" s="119">
        <v>0</v>
      </c>
      <c r="C65" s="119">
        <v>0</v>
      </c>
      <c r="D65" s="119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03">
        <v>0</v>
      </c>
      <c r="L65" s="120">
        <v>0</v>
      </c>
      <c r="M65" s="121">
        <v>0</v>
      </c>
      <c r="N65" s="106">
        <v>0</v>
      </c>
      <c r="O65" s="104">
        <v>0</v>
      </c>
      <c r="P65" s="122">
        <v>0</v>
      </c>
      <c r="Q65" s="123">
        <v>0</v>
      </c>
      <c r="R65" s="124">
        <v>0</v>
      </c>
      <c r="S65" s="125">
        <v>0</v>
      </c>
      <c r="T65" s="126">
        <f>S60+R60+Q60</f>
        <v>0</v>
      </c>
      <c r="U65" s="127">
        <v>0</v>
      </c>
      <c r="V65" s="128">
        <v>0</v>
      </c>
      <c r="W65" s="114">
        <f t="shared" ref="W65:W85" si="4">IFERROR(SUM(V65*$AB$28),0)</f>
        <v>0</v>
      </c>
      <c r="X65" s="129">
        <f>IFERROR(SUM(U60/W60)*100,0)</f>
        <v>0</v>
      </c>
      <c r="Y65" s="130">
        <f>IFERROR(SUM(U60/T60),0)</f>
        <v>0</v>
      </c>
      <c r="Z65" s="131">
        <v>0</v>
      </c>
      <c r="AB65" s="317" t="s">
        <v>101</v>
      </c>
      <c r="AC65" s="318"/>
      <c r="AD65" s="319"/>
      <c r="AE65" s="326" t="s">
        <v>102</v>
      </c>
      <c r="AF65" s="327"/>
      <c r="AG65" s="328"/>
    </row>
    <row r="66" spans="1:33" ht="15.75" thickBot="1" x14ac:dyDescent="0.3">
      <c r="A66" s="132" t="s">
        <v>103</v>
      </c>
      <c r="B66" s="133">
        <v>0</v>
      </c>
      <c r="C66" s="133">
        <v>0</v>
      </c>
      <c r="D66" s="133">
        <v>0</v>
      </c>
      <c r="E66" s="133">
        <v>41</v>
      </c>
      <c r="F66" s="133">
        <v>141</v>
      </c>
      <c r="G66" s="133">
        <v>93</v>
      </c>
      <c r="H66" s="133">
        <v>8</v>
      </c>
      <c r="I66" s="133">
        <v>0</v>
      </c>
      <c r="J66" s="134">
        <v>0</v>
      </c>
      <c r="K66" s="103">
        <v>0</v>
      </c>
      <c r="L66" s="120">
        <v>283</v>
      </c>
      <c r="M66" s="121">
        <v>283</v>
      </c>
      <c r="N66" s="106">
        <v>0</v>
      </c>
      <c r="O66" s="104">
        <v>0</v>
      </c>
      <c r="P66" s="122">
        <v>283</v>
      </c>
      <c r="Q66" s="123">
        <v>272</v>
      </c>
      <c r="R66" s="124">
        <v>0</v>
      </c>
      <c r="S66" s="125">
        <v>0</v>
      </c>
      <c r="T66" s="126">
        <f t="shared" ref="T66:T85" si="5">S66+R66+Q66</f>
        <v>272</v>
      </c>
      <c r="U66" s="127">
        <v>347</v>
      </c>
      <c r="V66" s="128">
        <v>36</v>
      </c>
      <c r="W66" s="114">
        <f t="shared" si="4"/>
        <v>0</v>
      </c>
      <c r="X66" s="129">
        <f t="shared" ref="X66:X85" si="6">IFERROR(SUM(U66/W66)*100,0)</f>
        <v>0</v>
      </c>
      <c r="Y66" s="130">
        <f t="shared" ref="Y66:Y84" si="7">IFERROR(SUM(U66/T66),0)</f>
        <v>1.275735294117647</v>
      </c>
      <c r="Z66" s="131">
        <v>11</v>
      </c>
      <c r="AB66" s="320"/>
      <c r="AC66" s="321"/>
      <c r="AD66" s="322"/>
      <c r="AE66" s="329"/>
      <c r="AF66" s="330"/>
      <c r="AG66" s="331"/>
    </row>
    <row r="67" spans="1:33" ht="15.75" thickBot="1" x14ac:dyDescent="0.3">
      <c r="A67" s="118" t="s">
        <v>104</v>
      </c>
      <c r="B67" s="119">
        <v>0</v>
      </c>
      <c r="C67" s="119">
        <v>0</v>
      </c>
      <c r="D67" s="119">
        <v>0</v>
      </c>
      <c r="E67" s="119">
        <v>0</v>
      </c>
      <c r="F67" s="119">
        <v>3</v>
      </c>
      <c r="G67" s="119">
        <v>14</v>
      </c>
      <c r="H67" s="119">
        <v>6</v>
      </c>
      <c r="I67" s="119">
        <v>1</v>
      </c>
      <c r="J67" s="136">
        <v>1</v>
      </c>
      <c r="K67" s="103">
        <v>0</v>
      </c>
      <c r="L67" s="120">
        <v>25</v>
      </c>
      <c r="M67" s="121">
        <v>25</v>
      </c>
      <c r="N67" s="106">
        <v>0</v>
      </c>
      <c r="O67" s="104">
        <v>0</v>
      </c>
      <c r="P67" s="122">
        <v>25</v>
      </c>
      <c r="Q67" s="123">
        <v>24</v>
      </c>
      <c r="R67" s="124">
        <v>0</v>
      </c>
      <c r="S67" s="125">
        <v>0</v>
      </c>
      <c r="T67" s="126">
        <f t="shared" si="5"/>
        <v>24</v>
      </c>
      <c r="U67" s="127">
        <v>40</v>
      </c>
      <c r="V67" s="128">
        <v>10</v>
      </c>
      <c r="W67" s="114">
        <f t="shared" si="4"/>
        <v>0</v>
      </c>
      <c r="X67" s="129">
        <f t="shared" si="6"/>
        <v>0</v>
      </c>
      <c r="Y67" s="130">
        <f t="shared" si="7"/>
        <v>1.6666666666666667</v>
      </c>
      <c r="Z67" s="131">
        <v>1</v>
      </c>
      <c r="AB67" s="320"/>
      <c r="AC67" s="321"/>
      <c r="AD67" s="322"/>
      <c r="AE67" s="329"/>
      <c r="AF67" s="330"/>
      <c r="AG67" s="331"/>
    </row>
    <row r="68" spans="1:33" ht="15.75" thickBot="1" x14ac:dyDescent="0.3">
      <c r="A68" s="118" t="s">
        <v>105</v>
      </c>
      <c r="B68" s="119">
        <v>0</v>
      </c>
      <c r="C68" s="119">
        <v>0</v>
      </c>
      <c r="D68" s="119">
        <v>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36">
        <v>0</v>
      </c>
      <c r="K68" s="103">
        <v>0</v>
      </c>
      <c r="L68" s="120">
        <v>0</v>
      </c>
      <c r="M68" s="121">
        <v>0</v>
      </c>
      <c r="N68" s="106">
        <v>0</v>
      </c>
      <c r="O68" s="104">
        <v>0</v>
      </c>
      <c r="P68" s="122">
        <v>0</v>
      </c>
      <c r="Q68" s="123">
        <v>0</v>
      </c>
      <c r="R68" s="124">
        <v>0</v>
      </c>
      <c r="S68" s="125">
        <v>0</v>
      </c>
      <c r="T68" s="126">
        <f t="shared" si="5"/>
        <v>0</v>
      </c>
      <c r="U68" s="127">
        <v>0</v>
      </c>
      <c r="V68" s="128">
        <v>0</v>
      </c>
      <c r="W68" s="114">
        <f t="shared" si="4"/>
        <v>0</v>
      </c>
      <c r="X68" s="129">
        <f t="shared" si="6"/>
        <v>0</v>
      </c>
      <c r="Y68" s="130">
        <f t="shared" si="7"/>
        <v>0</v>
      </c>
      <c r="Z68" s="131">
        <v>0</v>
      </c>
      <c r="AB68" s="323"/>
      <c r="AC68" s="324"/>
      <c r="AD68" s="325"/>
      <c r="AE68" s="332"/>
      <c r="AF68" s="333"/>
      <c r="AG68" s="334"/>
    </row>
    <row r="69" spans="1:33" ht="15.75" thickBot="1" x14ac:dyDescent="0.3">
      <c r="A69" s="118" t="s">
        <v>106</v>
      </c>
      <c r="B69" s="119">
        <v>0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36">
        <v>0</v>
      </c>
      <c r="K69" s="103">
        <v>0</v>
      </c>
      <c r="L69" s="120">
        <v>0</v>
      </c>
      <c r="M69" s="121">
        <v>0</v>
      </c>
      <c r="N69" s="106">
        <v>0</v>
      </c>
      <c r="O69" s="104">
        <v>0</v>
      </c>
      <c r="P69" s="122">
        <v>0</v>
      </c>
      <c r="Q69" s="123">
        <v>0</v>
      </c>
      <c r="R69" s="124">
        <v>0</v>
      </c>
      <c r="S69" s="125">
        <v>0</v>
      </c>
      <c r="T69" s="126">
        <f t="shared" si="5"/>
        <v>0</v>
      </c>
      <c r="U69" s="127">
        <v>0</v>
      </c>
      <c r="V69" s="128">
        <v>0</v>
      </c>
      <c r="W69" s="114">
        <f t="shared" si="4"/>
        <v>0</v>
      </c>
      <c r="X69" s="129">
        <f t="shared" si="6"/>
        <v>0</v>
      </c>
      <c r="Y69" s="130">
        <f t="shared" si="7"/>
        <v>0</v>
      </c>
      <c r="Z69" s="131">
        <v>0</v>
      </c>
      <c r="AC69" s="137"/>
    </row>
    <row r="70" spans="1:33" ht="15" customHeight="1" thickBot="1" x14ac:dyDescent="0.3">
      <c r="A70" s="118" t="s">
        <v>107</v>
      </c>
      <c r="B70" s="119">
        <v>0</v>
      </c>
      <c r="C70" s="119">
        <v>0</v>
      </c>
      <c r="D70" s="119">
        <v>0</v>
      </c>
      <c r="E70" s="119">
        <v>0</v>
      </c>
      <c r="F70" s="119">
        <v>0</v>
      </c>
      <c r="G70" s="119">
        <v>0</v>
      </c>
      <c r="H70" s="119">
        <v>0</v>
      </c>
      <c r="I70" s="119">
        <v>0</v>
      </c>
      <c r="J70" s="136">
        <v>0</v>
      </c>
      <c r="K70" s="103">
        <v>0</v>
      </c>
      <c r="L70" s="120">
        <v>0</v>
      </c>
      <c r="M70" s="121">
        <v>0</v>
      </c>
      <c r="N70" s="106">
        <v>0</v>
      </c>
      <c r="O70" s="104">
        <v>0</v>
      </c>
      <c r="P70" s="122">
        <v>0</v>
      </c>
      <c r="Q70" s="123">
        <v>0</v>
      </c>
      <c r="R70" s="124">
        <v>0</v>
      </c>
      <c r="S70" s="125">
        <v>0</v>
      </c>
      <c r="T70" s="126">
        <f t="shared" si="5"/>
        <v>0</v>
      </c>
      <c r="U70" s="127">
        <v>0</v>
      </c>
      <c r="V70" s="128">
        <v>0</v>
      </c>
      <c r="W70" s="114">
        <f t="shared" si="4"/>
        <v>0</v>
      </c>
      <c r="X70" s="129">
        <f t="shared" si="6"/>
        <v>0</v>
      </c>
      <c r="Y70" s="130">
        <f t="shared" si="7"/>
        <v>0</v>
      </c>
      <c r="Z70" s="131">
        <v>0</v>
      </c>
      <c r="AB70" s="326" t="s">
        <v>108</v>
      </c>
      <c r="AC70" s="327"/>
      <c r="AD70" s="328"/>
      <c r="AE70" s="335" t="s">
        <v>109</v>
      </c>
      <c r="AF70" s="336"/>
      <c r="AG70" s="337"/>
    </row>
    <row r="71" spans="1:33" ht="15.75" thickBot="1" x14ac:dyDescent="0.3">
      <c r="A71" s="118" t="s">
        <v>110</v>
      </c>
      <c r="B71" s="119">
        <v>0</v>
      </c>
      <c r="C71" s="119">
        <v>0</v>
      </c>
      <c r="D71" s="119">
        <v>0</v>
      </c>
      <c r="E71" s="119">
        <v>0</v>
      </c>
      <c r="F71" s="119">
        <v>0</v>
      </c>
      <c r="G71" s="119">
        <v>0</v>
      </c>
      <c r="H71" s="119">
        <v>0</v>
      </c>
      <c r="I71" s="119">
        <v>0</v>
      </c>
      <c r="J71" s="136">
        <v>0</v>
      </c>
      <c r="K71" s="103">
        <v>0</v>
      </c>
      <c r="L71" s="120">
        <v>0</v>
      </c>
      <c r="M71" s="121">
        <v>0</v>
      </c>
      <c r="N71" s="106">
        <v>0</v>
      </c>
      <c r="O71" s="104">
        <v>0</v>
      </c>
      <c r="P71" s="122">
        <v>0</v>
      </c>
      <c r="Q71" s="123">
        <v>0</v>
      </c>
      <c r="R71" s="124">
        <v>0</v>
      </c>
      <c r="S71" s="125">
        <v>0</v>
      </c>
      <c r="T71" s="126">
        <f t="shared" si="5"/>
        <v>0</v>
      </c>
      <c r="U71" s="127">
        <v>0</v>
      </c>
      <c r="V71" s="128">
        <v>0</v>
      </c>
      <c r="W71" s="114">
        <f t="shared" si="4"/>
        <v>0</v>
      </c>
      <c r="X71" s="129">
        <f t="shared" si="6"/>
        <v>0</v>
      </c>
      <c r="Y71" s="130">
        <f t="shared" si="7"/>
        <v>0</v>
      </c>
      <c r="Z71" s="131">
        <v>0</v>
      </c>
      <c r="AB71" s="329"/>
      <c r="AC71" s="330"/>
      <c r="AD71" s="331"/>
      <c r="AE71" s="338"/>
      <c r="AF71" s="339"/>
      <c r="AG71" s="340"/>
    </row>
    <row r="72" spans="1:33" ht="15.75" thickBot="1" x14ac:dyDescent="0.3">
      <c r="A72" s="118" t="s">
        <v>111</v>
      </c>
      <c r="B72" s="119">
        <v>0</v>
      </c>
      <c r="C72" s="119">
        <v>0</v>
      </c>
      <c r="D72" s="119">
        <v>0</v>
      </c>
      <c r="E72" s="119">
        <v>0</v>
      </c>
      <c r="F72" s="119">
        <v>0</v>
      </c>
      <c r="G72" s="119">
        <v>0</v>
      </c>
      <c r="H72" s="119">
        <v>0</v>
      </c>
      <c r="I72" s="119">
        <v>0</v>
      </c>
      <c r="J72" s="136">
        <v>0</v>
      </c>
      <c r="K72" s="103">
        <v>0</v>
      </c>
      <c r="L72" s="120">
        <v>0</v>
      </c>
      <c r="M72" s="121">
        <v>0</v>
      </c>
      <c r="N72" s="106">
        <v>0</v>
      </c>
      <c r="O72" s="104">
        <v>0</v>
      </c>
      <c r="P72" s="122">
        <v>0</v>
      </c>
      <c r="Q72" s="123">
        <v>0</v>
      </c>
      <c r="R72" s="124">
        <v>0</v>
      </c>
      <c r="S72" s="125">
        <v>0</v>
      </c>
      <c r="T72" s="126">
        <f t="shared" si="5"/>
        <v>0</v>
      </c>
      <c r="U72" s="127">
        <v>0</v>
      </c>
      <c r="V72" s="128">
        <v>0</v>
      </c>
      <c r="W72" s="114">
        <f t="shared" si="4"/>
        <v>0</v>
      </c>
      <c r="X72" s="129">
        <f t="shared" si="6"/>
        <v>0</v>
      </c>
      <c r="Y72" s="130">
        <f t="shared" si="7"/>
        <v>0</v>
      </c>
      <c r="Z72" s="131">
        <v>0</v>
      </c>
      <c r="AB72" s="332"/>
      <c r="AC72" s="333"/>
      <c r="AD72" s="334"/>
      <c r="AE72" s="341"/>
      <c r="AF72" s="342"/>
      <c r="AG72" s="343"/>
    </row>
    <row r="73" spans="1:33" ht="15" customHeight="1" thickBot="1" x14ac:dyDescent="0.3">
      <c r="A73" s="118" t="s">
        <v>112</v>
      </c>
      <c r="B73" s="119">
        <v>0</v>
      </c>
      <c r="C73" s="119">
        <v>0</v>
      </c>
      <c r="D73" s="119">
        <v>0</v>
      </c>
      <c r="E73" s="119">
        <v>0</v>
      </c>
      <c r="F73" s="119">
        <v>0</v>
      </c>
      <c r="G73" s="119">
        <v>0</v>
      </c>
      <c r="H73" s="119">
        <v>0</v>
      </c>
      <c r="I73" s="119">
        <v>0</v>
      </c>
      <c r="J73" s="136">
        <v>0</v>
      </c>
      <c r="K73" s="103">
        <v>0</v>
      </c>
      <c r="L73" s="120">
        <v>0</v>
      </c>
      <c r="M73" s="121">
        <v>0</v>
      </c>
      <c r="N73" s="106">
        <v>0</v>
      </c>
      <c r="O73" s="104">
        <v>0</v>
      </c>
      <c r="P73" s="122">
        <v>0</v>
      </c>
      <c r="Q73" s="123">
        <v>0</v>
      </c>
      <c r="R73" s="124">
        <v>0</v>
      </c>
      <c r="S73" s="125">
        <v>0</v>
      </c>
      <c r="T73" s="126">
        <f t="shared" si="5"/>
        <v>0</v>
      </c>
      <c r="U73" s="127">
        <v>0</v>
      </c>
      <c r="V73" s="128">
        <v>0</v>
      </c>
      <c r="W73" s="114">
        <f t="shared" si="4"/>
        <v>0</v>
      </c>
      <c r="X73" s="129">
        <f t="shared" si="6"/>
        <v>0</v>
      </c>
      <c r="Y73" s="130">
        <f t="shared" si="7"/>
        <v>0</v>
      </c>
      <c r="Z73" s="131">
        <v>0</v>
      </c>
      <c r="AB73" s="320" t="s">
        <v>113</v>
      </c>
      <c r="AC73" s="321"/>
      <c r="AD73" s="322"/>
    </row>
    <row r="74" spans="1:33" ht="15.75" thickBot="1" x14ac:dyDescent="0.3">
      <c r="A74" s="118" t="s">
        <v>114</v>
      </c>
      <c r="B74" s="119">
        <v>0</v>
      </c>
      <c r="C74" s="119">
        <v>0</v>
      </c>
      <c r="D74" s="119">
        <v>0</v>
      </c>
      <c r="E74" s="119">
        <v>0</v>
      </c>
      <c r="F74" s="119">
        <v>1</v>
      </c>
      <c r="G74" s="119">
        <v>1</v>
      </c>
      <c r="H74" s="119">
        <v>0</v>
      </c>
      <c r="I74" s="119">
        <v>0</v>
      </c>
      <c r="J74" s="136">
        <v>1</v>
      </c>
      <c r="K74" s="103">
        <v>0</v>
      </c>
      <c r="L74" s="120">
        <v>3</v>
      </c>
      <c r="M74" s="121">
        <v>3</v>
      </c>
      <c r="N74" s="106">
        <v>0</v>
      </c>
      <c r="O74" s="104">
        <v>0</v>
      </c>
      <c r="P74" s="122">
        <v>3</v>
      </c>
      <c r="Q74" s="123">
        <v>2</v>
      </c>
      <c r="R74" s="124">
        <v>0</v>
      </c>
      <c r="S74" s="125">
        <v>0</v>
      </c>
      <c r="T74" s="126">
        <f t="shared" si="5"/>
        <v>2</v>
      </c>
      <c r="U74" s="127">
        <v>5</v>
      </c>
      <c r="V74" s="128">
        <v>2</v>
      </c>
      <c r="W74" s="114">
        <f t="shared" si="4"/>
        <v>0</v>
      </c>
      <c r="X74" s="129">
        <f t="shared" si="6"/>
        <v>0</v>
      </c>
      <c r="Y74" s="130">
        <f t="shared" si="7"/>
        <v>2.5</v>
      </c>
      <c r="Z74" s="131">
        <v>1</v>
      </c>
      <c r="AB74" s="320"/>
      <c r="AC74" s="321"/>
      <c r="AD74" s="322"/>
    </row>
    <row r="75" spans="1:33" ht="15.75" thickBot="1" x14ac:dyDescent="0.3">
      <c r="A75" s="132" t="s">
        <v>115</v>
      </c>
      <c r="B75" s="119">
        <v>0</v>
      </c>
      <c r="C75" s="119">
        <v>0</v>
      </c>
      <c r="D75" s="119">
        <v>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36">
        <v>0</v>
      </c>
      <c r="K75" s="103">
        <v>0</v>
      </c>
      <c r="L75" s="120">
        <v>0</v>
      </c>
      <c r="M75" s="121">
        <v>0</v>
      </c>
      <c r="N75" s="106">
        <v>0</v>
      </c>
      <c r="O75" s="104">
        <v>0</v>
      </c>
      <c r="P75" s="122">
        <v>0</v>
      </c>
      <c r="Q75" s="123">
        <v>0</v>
      </c>
      <c r="R75" s="124">
        <v>0</v>
      </c>
      <c r="S75" s="125">
        <v>0</v>
      </c>
      <c r="T75" s="126">
        <f t="shared" si="5"/>
        <v>0</v>
      </c>
      <c r="U75" s="127">
        <v>0</v>
      </c>
      <c r="V75" s="128">
        <v>0</v>
      </c>
      <c r="W75" s="114">
        <f t="shared" si="4"/>
        <v>0</v>
      </c>
      <c r="X75" s="129">
        <f t="shared" si="6"/>
        <v>0</v>
      </c>
      <c r="Y75" s="130">
        <f t="shared" si="7"/>
        <v>0</v>
      </c>
      <c r="Z75" s="131">
        <v>0</v>
      </c>
      <c r="AB75" s="320"/>
      <c r="AC75" s="321"/>
      <c r="AD75" s="322"/>
    </row>
    <row r="76" spans="1:33" ht="15.75" thickBot="1" x14ac:dyDescent="0.3">
      <c r="A76" s="118" t="s">
        <v>116</v>
      </c>
      <c r="B76" s="119">
        <v>0</v>
      </c>
      <c r="C76" s="119">
        <v>0</v>
      </c>
      <c r="D76" s="119">
        <v>0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36">
        <v>0</v>
      </c>
      <c r="K76" s="103">
        <v>0</v>
      </c>
      <c r="L76" s="120">
        <v>0</v>
      </c>
      <c r="M76" s="121">
        <v>0</v>
      </c>
      <c r="N76" s="106">
        <v>0</v>
      </c>
      <c r="O76" s="104">
        <v>0</v>
      </c>
      <c r="P76" s="122">
        <v>0</v>
      </c>
      <c r="Q76" s="123">
        <v>0</v>
      </c>
      <c r="R76" s="124">
        <v>0</v>
      </c>
      <c r="S76" s="125">
        <v>0</v>
      </c>
      <c r="T76" s="126">
        <f t="shared" si="5"/>
        <v>0</v>
      </c>
      <c r="U76" s="127">
        <v>0</v>
      </c>
      <c r="V76" s="128">
        <v>0</v>
      </c>
      <c r="W76" s="114">
        <f t="shared" si="4"/>
        <v>0</v>
      </c>
      <c r="X76" s="129">
        <f t="shared" si="6"/>
        <v>0</v>
      </c>
      <c r="Y76" s="130">
        <f t="shared" si="7"/>
        <v>0</v>
      </c>
      <c r="Z76" s="131">
        <v>0</v>
      </c>
      <c r="AB76" s="323"/>
      <c r="AC76" s="324"/>
      <c r="AD76" s="325"/>
    </row>
    <row r="77" spans="1:33" ht="15" customHeight="1" thickBot="1" x14ac:dyDescent="0.3">
      <c r="A77" s="118" t="s">
        <v>117</v>
      </c>
      <c r="B77" s="119">
        <v>0</v>
      </c>
      <c r="C77" s="119">
        <v>0</v>
      </c>
      <c r="D77" s="119">
        <v>0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36">
        <v>0</v>
      </c>
      <c r="K77" s="103">
        <v>0</v>
      </c>
      <c r="L77" s="120">
        <v>0</v>
      </c>
      <c r="M77" s="121">
        <v>0</v>
      </c>
      <c r="N77" s="106">
        <v>0</v>
      </c>
      <c r="O77" s="104">
        <v>0</v>
      </c>
      <c r="P77" s="122">
        <v>0</v>
      </c>
      <c r="Q77" s="123">
        <v>0</v>
      </c>
      <c r="R77" s="124">
        <v>0</v>
      </c>
      <c r="S77" s="125">
        <v>0</v>
      </c>
      <c r="T77" s="126">
        <f t="shared" si="5"/>
        <v>0</v>
      </c>
      <c r="U77" s="127">
        <v>0</v>
      </c>
      <c r="V77" s="128">
        <v>0</v>
      </c>
      <c r="W77" s="114">
        <f t="shared" si="4"/>
        <v>0</v>
      </c>
      <c r="X77" s="129">
        <f t="shared" si="6"/>
        <v>0</v>
      </c>
      <c r="Y77" s="130">
        <f t="shared" si="7"/>
        <v>0</v>
      </c>
      <c r="Z77" s="131">
        <v>0</v>
      </c>
      <c r="AB77" s="326" t="s">
        <v>118</v>
      </c>
      <c r="AC77" s="327"/>
      <c r="AD77" s="328"/>
    </row>
    <row r="78" spans="1:33" ht="15.75" thickBot="1" x14ac:dyDescent="0.3">
      <c r="A78" s="118" t="s">
        <v>119</v>
      </c>
      <c r="B78" s="119">
        <v>0</v>
      </c>
      <c r="C78" s="119">
        <v>0</v>
      </c>
      <c r="D78" s="119">
        <v>0</v>
      </c>
      <c r="E78" s="119">
        <v>0</v>
      </c>
      <c r="F78" s="119">
        <v>0</v>
      </c>
      <c r="G78" s="119">
        <v>0</v>
      </c>
      <c r="H78" s="119">
        <v>0</v>
      </c>
      <c r="I78" s="119">
        <v>0</v>
      </c>
      <c r="J78" s="136">
        <v>0</v>
      </c>
      <c r="K78" s="103">
        <v>0</v>
      </c>
      <c r="L78" s="120">
        <v>0</v>
      </c>
      <c r="M78" s="121">
        <v>0</v>
      </c>
      <c r="N78" s="106">
        <v>0</v>
      </c>
      <c r="O78" s="104">
        <v>0</v>
      </c>
      <c r="P78" s="122">
        <v>0</v>
      </c>
      <c r="Q78" s="123">
        <v>0</v>
      </c>
      <c r="R78" s="124">
        <v>0</v>
      </c>
      <c r="S78" s="125">
        <v>0</v>
      </c>
      <c r="T78" s="126">
        <f t="shared" si="5"/>
        <v>0</v>
      </c>
      <c r="U78" s="127">
        <v>0</v>
      </c>
      <c r="V78" s="128">
        <v>0</v>
      </c>
      <c r="W78" s="114">
        <f t="shared" si="4"/>
        <v>0</v>
      </c>
      <c r="X78" s="129">
        <f t="shared" si="6"/>
        <v>0</v>
      </c>
      <c r="Y78" s="130">
        <f t="shared" si="7"/>
        <v>0</v>
      </c>
      <c r="Z78" s="131">
        <v>0</v>
      </c>
      <c r="AB78" s="329"/>
      <c r="AC78" s="330"/>
      <c r="AD78" s="331"/>
    </row>
    <row r="79" spans="1:33" ht="15.75" thickBot="1" x14ac:dyDescent="0.3">
      <c r="A79" s="118" t="s">
        <v>120</v>
      </c>
      <c r="B79" s="119">
        <v>0</v>
      </c>
      <c r="C79" s="119">
        <v>0</v>
      </c>
      <c r="D79" s="119">
        <v>0</v>
      </c>
      <c r="E79" s="119">
        <v>0</v>
      </c>
      <c r="F79" s="119">
        <v>0</v>
      </c>
      <c r="G79" s="119">
        <v>0</v>
      </c>
      <c r="H79" s="119">
        <v>0</v>
      </c>
      <c r="I79" s="119">
        <v>0</v>
      </c>
      <c r="J79" s="136">
        <v>0</v>
      </c>
      <c r="K79" s="103">
        <v>0</v>
      </c>
      <c r="L79" s="120">
        <v>0</v>
      </c>
      <c r="M79" s="121">
        <v>0</v>
      </c>
      <c r="N79" s="106">
        <v>0</v>
      </c>
      <c r="O79" s="104">
        <v>0</v>
      </c>
      <c r="P79" s="122">
        <v>0</v>
      </c>
      <c r="Q79" s="123">
        <v>0</v>
      </c>
      <c r="R79" s="124">
        <v>0</v>
      </c>
      <c r="S79" s="125">
        <v>0</v>
      </c>
      <c r="T79" s="126">
        <f t="shared" si="5"/>
        <v>0</v>
      </c>
      <c r="U79" s="127">
        <v>0</v>
      </c>
      <c r="V79" s="128">
        <v>0</v>
      </c>
      <c r="W79" s="114">
        <f t="shared" si="4"/>
        <v>0</v>
      </c>
      <c r="X79" s="129">
        <f t="shared" si="6"/>
        <v>0</v>
      </c>
      <c r="Y79" s="130">
        <f t="shared" si="7"/>
        <v>0</v>
      </c>
      <c r="Z79" s="131">
        <v>0</v>
      </c>
      <c r="AB79" s="329"/>
      <c r="AC79" s="330"/>
      <c r="AD79" s="331"/>
    </row>
    <row r="80" spans="1:33" ht="15.75" thickBot="1" x14ac:dyDescent="0.3">
      <c r="A80" s="118" t="s">
        <v>121</v>
      </c>
      <c r="B80" s="119">
        <v>0</v>
      </c>
      <c r="C80" s="119">
        <v>0</v>
      </c>
      <c r="D80" s="119">
        <v>0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36">
        <v>0</v>
      </c>
      <c r="K80" s="103">
        <v>0</v>
      </c>
      <c r="L80" s="120">
        <v>0</v>
      </c>
      <c r="M80" s="121">
        <v>0</v>
      </c>
      <c r="N80" s="106">
        <v>0</v>
      </c>
      <c r="O80" s="104">
        <v>0</v>
      </c>
      <c r="P80" s="122">
        <v>0</v>
      </c>
      <c r="Q80" s="123">
        <v>0</v>
      </c>
      <c r="R80" s="124">
        <v>0</v>
      </c>
      <c r="S80" s="125">
        <v>0</v>
      </c>
      <c r="T80" s="126">
        <f t="shared" si="5"/>
        <v>0</v>
      </c>
      <c r="U80" s="127">
        <v>0</v>
      </c>
      <c r="V80" s="128">
        <v>0</v>
      </c>
      <c r="W80" s="114">
        <f t="shared" si="4"/>
        <v>0</v>
      </c>
      <c r="X80" s="129">
        <f t="shared" si="6"/>
        <v>0</v>
      </c>
      <c r="Y80" s="130">
        <f t="shared" si="7"/>
        <v>0</v>
      </c>
      <c r="Z80" s="131">
        <v>0</v>
      </c>
      <c r="AB80" s="332"/>
      <c r="AC80" s="333"/>
      <c r="AD80" s="334"/>
    </row>
    <row r="81" spans="1:35" ht="15.75" thickBot="1" x14ac:dyDescent="0.3">
      <c r="A81" s="118" t="s">
        <v>122</v>
      </c>
      <c r="B81" s="119">
        <v>0</v>
      </c>
      <c r="C81" s="119">
        <v>0</v>
      </c>
      <c r="D81" s="119">
        <v>0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36">
        <v>0</v>
      </c>
      <c r="K81" s="103">
        <v>0</v>
      </c>
      <c r="L81" s="120">
        <v>0</v>
      </c>
      <c r="M81" s="121">
        <v>0</v>
      </c>
      <c r="N81" s="106">
        <v>0</v>
      </c>
      <c r="O81" s="104">
        <v>0</v>
      </c>
      <c r="P81" s="122">
        <v>0</v>
      </c>
      <c r="Q81" s="123">
        <v>0</v>
      </c>
      <c r="R81" s="124">
        <v>0</v>
      </c>
      <c r="S81" s="125">
        <v>0</v>
      </c>
      <c r="T81" s="126">
        <f t="shared" si="5"/>
        <v>0</v>
      </c>
      <c r="U81" s="127">
        <v>0</v>
      </c>
      <c r="V81" s="128">
        <v>0</v>
      </c>
      <c r="W81" s="114">
        <f t="shared" si="4"/>
        <v>0</v>
      </c>
      <c r="X81" s="129">
        <f t="shared" si="6"/>
        <v>0</v>
      </c>
      <c r="Y81" s="130">
        <f t="shared" si="7"/>
        <v>0</v>
      </c>
      <c r="Z81" s="131">
        <v>0</v>
      </c>
      <c r="AB81" s="135"/>
      <c r="AC81" s="135"/>
      <c r="AD81" s="135"/>
    </row>
    <row r="82" spans="1:35" ht="15.75" thickBot="1" x14ac:dyDescent="0.3">
      <c r="A82" s="118" t="s">
        <v>123</v>
      </c>
      <c r="B82" s="119">
        <v>0</v>
      </c>
      <c r="C82" s="119">
        <v>0</v>
      </c>
      <c r="D82" s="119">
        <v>0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36">
        <v>0</v>
      </c>
      <c r="K82" s="103">
        <v>0</v>
      </c>
      <c r="L82" s="120">
        <v>0</v>
      </c>
      <c r="M82" s="121">
        <v>0</v>
      </c>
      <c r="N82" s="106">
        <v>0</v>
      </c>
      <c r="O82" s="104">
        <v>0</v>
      </c>
      <c r="P82" s="122">
        <v>0</v>
      </c>
      <c r="Q82" s="123">
        <v>0</v>
      </c>
      <c r="R82" s="124">
        <v>0</v>
      </c>
      <c r="S82" s="125">
        <v>0</v>
      </c>
      <c r="T82" s="126">
        <f t="shared" si="5"/>
        <v>0</v>
      </c>
      <c r="U82" s="127">
        <v>0</v>
      </c>
      <c r="V82" s="128">
        <v>0</v>
      </c>
      <c r="W82" s="114">
        <f t="shared" si="4"/>
        <v>0</v>
      </c>
      <c r="X82" s="129">
        <f t="shared" si="6"/>
        <v>0</v>
      </c>
      <c r="Y82" s="130">
        <f t="shared" si="7"/>
        <v>0</v>
      </c>
      <c r="Z82" s="131">
        <v>0</v>
      </c>
      <c r="AB82" s="135"/>
      <c r="AC82" s="135"/>
      <c r="AD82" s="135"/>
    </row>
    <row r="83" spans="1:35" ht="15.75" thickBot="1" x14ac:dyDescent="0.3">
      <c r="A83" s="118" t="s">
        <v>124</v>
      </c>
      <c r="B83" s="119">
        <v>0</v>
      </c>
      <c r="C83" s="119">
        <v>0</v>
      </c>
      <c r="D83" s="119">
        <v>0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36">
        <v>0</v>
      </c>
      <c r="K83" s="103">
        <v>0</v>
      </c>
      <c r="L83" s="120">
        <v>0</v>
      </c>
      <c r="M83" s="121">
        <v>0</v>
      </c>
      <c r="N83" s="106">
        <v>0</v>
      </c>
      <c r="O83" s="104">
        <v>0</v>
      </c>
      <c r="P83" s="122">
        <v>0</v>
      </c>
      <c r="Q83" s="123">
        <v>0</v>
      </c>
      <c r="R83" s="124">
        <v>0</v>
      </c>
      <c r="S83" s="125">
        <v>0</v>
      </c>
      <c r="T83" s="126">
        <f t="shared" si="5"/>
        <v>0</v>
      </c>
      <c r="U83" s="127">
        <v>0</v>
      </c>
      <c r="V83" s="128">
        <v>6</v>
      </c>
      <c r="W83" s="114">
        <f t="shared" si="4"/>
        <v>0</v>
      </c>
      <c r="X83" s="129">
        <f t="shared" si="6"/>
        <v>0</v>
      </c>
      <c r="Y83" s="130">
        <f t="shared" si="7"/>
        <v>0</v>
      </c>
      <c r="Z83" s="131">
        <v>0</v>
      </c>
    </row>
    <row r="84" spans="1:35" ht="15.75" thickBot="1" x14ac:dyDescent="0.3">
      <c r="A84" s="118" t="s">
        <v>125</v>
      </c>
      <c r="B84" s="119">
        <v>47</v>
      </c>
      <c r="C84" s="119">
        <v>0</v>
      </c>
      <c r="D84" s="119">
        <v>0</v>
      </c>
      <c r="E84" s="119">
        <v>1</v>
      </c>
      <c r="F84" s="119">
        <v>15</v>
      </c>
      <c r="G84" s="119">
        <v>10</v>
      </c>
      <c r="H84" s="119">
        <v>2</v>
      </c>
      <c r="I84" s="119">
        <v>0</v>
      </c>
      <c r="J84" s="136">
        <v>0</v>
      </c>
      <c r="K84" s="103">
        <v>27</v>
      </c>
      <c r="L84" s="120">
        <f>75-27</f>
        <v>48</v>
      </c>
      <c r="M84" s="121">
        <v>74</v>
      </c>
      <c r="N84" s="106">
        <v>0</v>
      </c>
      <c r="O84" s="104">
        <v>1</v>
      </c>
      <c r="P84" s="122">
        <v>75</v>
      </c>
      <c r="Q84" s="123">
        <v>59</v>
      </c>
      <c r="R84" s="124">
        <v>0</v>
      </c>
      <c r="S84" s="125">
        <v>5</v>
      </c>
      <c r="T84" s="126">
        <f t="shared" si="5"/>
        <v>64</v>
      </c>
      <c r="U84" s="127">
        <v>305</v>
      </c>
      <c r="V84" s="128">
        <v>17</v>
      </c>
      <c r="W84" s="114">
        <f t="shared" si="4"/>
        <v>0</v>
      </c>
      <c r="X84" s="129">
        <f>IFERROR(SUM(U84/W84)*100,0)</f>
        <v>0</v>
      </c>
      <c r="Y84" s="130">
        <f t="shared" si="7"/>
        <v>4.765625</v>
      </c>
      <c r="Z84" s="131">
        <v>11</v>
      </c>
    </row>
    <row r="85" spans="1:35" x14ac:dyDescent="0.25">
      <c r="A85" s="118" t="s">
        <v>126</v>
      </c>
      <c r="B85" s="119">
        <v>0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0</v>
      </c>
      <c r="I85" s="119">
        <v>0</v>
      </c>
      <c r="J85" s="136">
        <v>0</v>
      </c>
      <c r="K85" s="103">
        <v>0</v>
      </c>
      <c r="L85" s="120">
        <v>0</v>
      </c>
      <c r="M85" s="138">
        <v>0</v>
      </c>
      <c r="N85" s="106">
        <v>0</v>
      </c>
      <c r="O85" s="104">
        <v>0</v>
      </c>
      <c r="P85" s="122">
        <v>0</v>
      </c>
      <c r="Q85" s="123">
        <v>0</v>
      </c>
      <c r="R85" s="124">
        <v>0</v>
      </c>
      <c r="S85" s="125">
        <v>0</v>
      </c>
      <c r="T85" s="126">
        <f t="shared" si="5"/>
        <v>0</v>
      </c>
      <c r="U85" s="127">
        <v>0</v>
      </c>
      <c r="V85" s="128">
        <v>0</v>
      </c>
      <c r="W85" s="114">
        <f t="shared" si="4"/>
        <v>0</v>
      </c>
      <c r="X85" s="129">
        <f t="shared" si="6"/>
        <v>0</v>
      </c>
      <c r="Y85" s="130">
        <f>IFERROR(SUM(U85/T85),0)</f>
        <v>0</v>
      </c>
      <c r="Z85" s="139">
        <v>0</v>
      </c>
    </row>
    <row r="86" spans="1:35" ht="15.75" thickBot="1" x14ac:dyDescent="0.3">
      <c r="A86" s="140" t="s">
        <v>23</v>
      </c>
      <c r="B86" s="141">
        <f>SUM(B64:B85)</f>
        <v>47</v>
      </c>
      <c r="C86" s="141">
        <f>SUM(C64:C85)</f>
        <v>0</v>
      </c>
      <c r="D86" s="141">
        <f t="shared" ref="D86:O86" si="8">SUM(D64:D85)</f>
        <v>0</v>
      </c>
      <c r="E86" s="141">
        <f t="shared" si="8"/>
        <v>42</v>
      </c>
      <c r="F86" s="141">
        <f t="shared" si="8"/>
        <v>160</v>
      </c>
      <c r="G86" s="141">
        <f t="shared" si="8"/>
        <v>118</v>
      </c>
      <c r="H86" s="141">
        <f t="shared" si="8"/>
        <v>16</v>
      </c>
      <c r="I86" s="141">
        <f t="shared" si="8"/>
        <v>1</v>
      </c>
      <c r="J86" s="141">
        <f t="shared" si="8"/>
        <v>2</v>
      </c>
      <c r="K86" s="141">
        <f t="shared" si="8"/>
        <v>27</v>
      </c>
      <c r="L86" s="142">
        <f>SUM(L64:L85)</f>
        <v>359</v>
      </c>
      <c r="M86" s="141">
        <f t="shared" si="8"/>
        <v>385</v>
      </c>
      <c r="N86" s="142">
        <f>SUM(N64:N85)</f>
        <v>0</v>
      </c>
      <c r="O86" s="141">
        <f t="shared" si="8"/>
        <v>1</v>
      </c>
      <c r="P86" s="143">
        <f>SUM(P64:P85)</f>
        <v>386</v>
      </c>
      <c r="Q86" s="144">
        <f t="shared" ref="Q86:S86" si="9">SUM(Q64:Q85)</f>
        <v>357</v>
      </c>
      <c r="R86" s="145">
        <f t="shared" si="9"/>
        <v>0</v>
      </c>
      <c r="S86" s="145">
        <f t="shared" si="9"/>
        <v>5</v>
      </c>
      <c r="T86" s="145">
        <f>SUM(T64:T85)</f>
        <v>362</v>
      </c>
      <c r="U86" s="146">
        <f>SUM(U64:U85)</f>
        <v>697</v>
      </c>
      <c r="V86" s="145">
        <f>SUM(V64:V85)</f>
        <v>71</v>
      </c>
      <c r="W86" s="145">
        <f>IFERROR(SUM(V86*$AB$28),0)</f>
        <v>0</v>
      </c>
      <c r="X86" s="145">
        <f>IFERROR(SUM(U86/W86)*100,0)</f>
        <v>0</v>
      </c>
      <c r="Y86" s="143">
        <f>IFERROR(SUM(U86/T86),0)</f>
        <v>1.9254143646408839</v>
      </c>
      <c r="Z86" s="147">
        <f>SUM(Z64:Z85)</f>
        <v>24</v>
      </c>
    </row>
    <row r="87" spans="1:3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</row>
    <row r="88" spans="1:3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</row>
    <row r="89" spans="1:35" ht="16.5" thickBot="1" x14ac:dyDescent="0.3">
      <c r="A89" s="364" t="s">
        <v>127</v>
      </c>
      <c r="B89" s="364"/>
      <c r="C89" s="364"/>
      <c r="D89" s="364"/>
      <c r="E89" s="364"/>
      <c r="F89" s="364"/>
      <c r="G89" s="364"/>
      <c r="H89" s="364"/>
      <c r="I89" s="364"/>
      <c r="J89" s="364"/>
      <c r="K89" s="364"/>
      <c r="L89" s="364"/>
      <c r="M89" s="364"/>
      <c r="N89" s="364"/>
      <c r="O89" s="364"/>
      <c r="P89" s="364"/>
      <c r="Q89" s="364"/>
      <c r="R89" s="364"/>
      <c r="S89" s="364"/>
      <c r="T89" s="364"/>
      <c r="U89" s="364"/>
      <c r="V89" s="364"/>
      <c r="W89" s="364"/>
      <c r="X89" s="364"/>
      <c r="Y89" s="364"/>
      <c r="Z89" s="364"/>
      <c r="AA89" s="364"/>
      <c r="AB89" s="364"/>
      <c r="AC89" s="364"/>
      <c r="AD89" s="365"/>
      <c r="AE89" s="365"/>
      <c r="AF89" s="148"/>
      <c r="AG89" s="148"/>
      <c r="AH89" s="148"/>
      <c r="AI89" s="148"/>
    </row>
    <row r="90" spans="1:35" ht="16.5" thickBot="1" x14ac:dyDescent="0.3">
      <c r="A90" s="366" t="s">
        <v>128</v>
      </c>
      <c r="B90" s="367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7"/>
      <c r="N90" s="367"/>
      <c r="O90" s="367"/>
      <c r="P90" s="367"/>
      <c r="Q90" s="367"/>
      <c r="R90" s="367"/>
      <c r="S90" s="367"/>
      <c r="T90" s="367"/>
      <c r="U90" s="367"/>
      <c r="V90" s="367"/>
      <c r="W90" s="367"/>
      <c r="X90" s="367"/>
      <c r="Y90" s="367"/>
      <c r="Z90" s="367"/>
      <c r="AA90" s="367"/>
      <c r="AB90" s="368"/>
      <c r="AC90" s="369" t="s">
        <v>23</v>
      </c>
      <c r="AD90" s="149"/>
      <c r="AE90" s="149"/>
    </row>
    <row r="91" spans="1:35" ht="15.75" thickBot="1" x14ac:dyDescent="0.3">
      <c r="A91" s="372" t="s">
        <v>129</v>
      </c>
      <c r="B91" s="373"/>
      <c r="C91" s="378" t="s">
        <v>130</v>
      </c>
      <c r="D91" s="379"/>
      <c r="E91" s="379"/>
      <c r="F91" s="379"/>
      <c r="G91" s="379"/>
      <c r="H91" s="379"/>
      <c r="I91" s="379"/>
      <c r="J91" s="380"/>
      <c r="K91" s="369" t="s">
        <v>23</v>
      </c>
      <c r="L91" s="378" t="s">
        <v>131</v>
      </c>
      <c r="M91" s="379"/>
      <c r="N91" s="379"/>
      <c r="O91" s="379"/>
      <c r="P91" s="379"/>
      <c r="Q91" s="379"/>
      <c r="R91" s="379"/>
      <c r="S91" s="380"/>
      <c r="T91" s="369" t="s">
        <v>23</v>
      </c>
      <c r="U91" s="378" t="s">
        <v>39</v>
      </c>
      <c r="V91" s="379"/>
      <c r="W91" s="379"/>
      <c r="X91" s="379"/>
      <c r="Y91" s="379"/>
      <c r="Z91" s="379"/>
      <c r="AA91" s="379"/>
      <c r="AB91" s="380"/>
      <c r="AC91" s="370"/>
      <c r="AD91" s="388"/>
      <c r="AE91" s="388"/>
    </row>
    <row r="92" spans="1:35" x14ac:dyDescent="0.25">
      <c r="A92" s="374"/>
      <c r="B92" s="375"/>
      <c r="C92" s="389" t="s">
        <v>132</v>
      </c>
      <c r="D92" s="390"/>
      <c r="E92" s="390"/>
      <c r="F92" s="390"/>
      <c r="G92" s="390"/>
      <c r="H92" s="390"/>
      <c r="I92" s="390"/>
      <c r="J92" s="391"/>
      <c r="K92" s="370"/>
      <c r="L92" s="389" t="s">
        <v>132</v>
      </c>
      <c r="M92" s="390"/>
      <c r="N92" s="390"/>
      <c r="O92" s="390"/>
      <c r="P92" s="390"/>
      <c r="Q92" s="390"/>
      <c r="R92" s="390"/>
      <c r="S92" s="391"/>
      <c r="T92" s="370"/>
      <c r="U92" s="389" t="s">
        <v>132</v>
      </c>
      <c r="V92" s="390"/>
      <c r="W92" s="390"/>
      <c r="X92" s="390"/>
      <c r="Y92" s="390"/>
      <c r="Z92" s="390"/>
      <c r="AA92" s="390"/>
      <c r="AB92" s="391"/>
      <c r="AC92" s="370"/>
      <c r="AD92" s="388"/>
      <c r="AE92" s="388"/>
    </row>
    <row r="93" spans="1:35" ht="15.75" thickBot="1" x14ac:dyDescent="0.3">
      <c r="A93" s="376"/>
      <c r="B93" s="377"/>
      <c r="C93" s="150" t="s">
        <v>133</v>
      </c>
      <c r="D93" s="151" t="s">
        <v>134</v>
      </c>
      <c r="E93" s="151" t="s">
        <v>135</v>
      </c>
      <c r="F93" s="151" t="s">
        <v>136</v>
      </c>
      <c r="G93" s="152" t="s">
        <v>137</v>
      </c>
      <c r="H93" s="152" t="s">
        <v>138</v>
      </c>
      <c r="I93" s="152" t="s">
        <v>139</v>
      </c>
      <c r="J93" s="153" t="s">
        <v>140</v>
      </c>
      <c r="K93" s="371"/>
      <c r="L93" s="150" t="s">
        <v>133</v>
      </c>
      <c r="M93" s="151" t="s">
        <v>134</v>
      </c>
      <c r="N93" s="151" t="s">
        <v>135</v>
      </c>
      <c r="O93" s="151" t="s">
        <v>136</v>
      </c>
      <c r="P93" s="152" t="s">
        <v>137</v>
      </c>
      <c r="Q93" s="152" t="s">
        <v>138</v>
      </c>
      <c r="R93" s="152" t="s">
        <v>139</v>
      </c>
      <c r="S93" s="153" t="s">
        <v>140</v>
      </c>
      <c r="T93" s="371"/>
      <c r="U93" s="150" t="s">
        <v>133</v>
      </c>
      <c r="V93" s="151" t="s">
        <v>134</v>
      </c>
      <c r="W93" s="151" t="s">
        <v>135</v>
      </c>
      <c r="X93" s="151" t="s">
        <v>136</v>
      </c>
      <c r="Y93" s="152" t="s">
        <v>137</v>
      </c>
      <c r="Z93" s="152" t="s">
        <v>138</v>
      </c>
      <c r="AA93" s="152" t="s">
        <v>139</v>
      </c>
      <c r="AB93" s="153" t="s">
        <v>140</v>
      </c>
      <c r="AC93" s="371"/>
      <c r="AD93" s="388"/>
      <c r="AE93" s="388"/>
    </row>
    <row r="94" spans="1:35" ht="15.75" thickBot="1" x14ac:dyDescent="0.3">
      <c r="A94" s="381" t="s">
        <v>141</v>
      </c>
      <c r="B94" s="154" t="s">
        <v>142</v>
      </c>
      <c r="C94" s="155">
        <v>0</v>
      </c>
      <c r="D94" s="155">
        <v>12</v>
      </c>
      <c r="E94" s="155">
        <v>29</v>
      </c>
      <c r="F94" s="155">
        <v>27</v>
      </c>
      <c r="G94" s="155">
        <v>17</v>
      </c>
      <c r="H94" s="155">
        <v>8</v>
      </c>
      <c r="I94" s="155">
        <v>0</v>
      </c>
      <c r="J94" s="155">
        <v>1</v>
      </c>
      <c r="K94" s="156">
        <f t="shared" ref="K94:K104" si="10">SUM(C94:J94)</f>
        <v>94</v>
      </c>
      <c r="L94" s="155">
        <v>0</v>
      </c>
      <c r="M94" s="157">
        <v>0</v>
      </c>
      <c r="N94" s="157">
        <v>0</v>
      </c>
      <c r="O94" s="157">
        <v>0</v>
      </c>
      <c r="P94" s="158">
        <v>0</v>
      </c>
      <c r="Q94" s="158">
        <v>0</v>
      </c>
      <c r="R94" s="158">
        <v>0</v>
      </c>
      <c r="S94" s="158">
        <v>0</v>
      </c>
      <c r="T94" s="156">
        <f>SUM(L94:S94)</f>
        <v>0</v>
      </c>
      <c r="U94" s="155">
        <v>0</v>
      </c>
      <c r="V94" s="155">
        <v>0</v>
      </c>
      <c r="W94" s="155">
        <v>0</v>
      </c>
      <c r="X94" s="155">
        <v>0</v>
      </c>
      <c r="Y94" s="155">
        <v>0</v>
      </c>
      <c r="Z94" s="155">
        <v>0</v>
      </c>
      <c r="AA94" s="155">
        <v>0</v>
      </c>
      <c r="AB94" s="155">
        <v>0</v>
      </c>
      <c r="AC94" s="156">
        <f>SUM(U94:AB94)</f>
        <v>0</v>
      </c>
      <c r="AD94" s="159"/>
      <c r="AE94" s="159"/>
    </row>
    <row r="95" spans="1:35" ht="15.75" thickBot="1" x14ac:dyDescent="0.3">
      <c r="A95" s="382"/>
      <c r="B95" s="160" t="s">
        <v>143</v>
      </c>
      <c r="C95" s="155">
        <v>2</v>
      </c>
      <c r="D95" s="155">
        <v>4</v>
      </c>
      <c r="E95" s="155">
        <v>37</v>
      </c>
      <c r="F95" s="155">
        <v>23</v>
      </c>
      <c r="G95" s="155">
        <v>26</v>
      </c>
      <c r="H95" s="155">
        <v>11</v>
      </c>
      <c r="I95" s="155">
        <v>3</v>
      </c>
      <c r="J95" s="155">
        <v>0</v>
      </c>
      <c r="K95" s="161">
        <f t="shared" si="10"/>
        <v>106</v>
      </c>
      <c r="L95" s="162">
        <v>0</v>
      </c>
      <c r="M95" s="163">
        <v>0</v>
      </c>
      <c r="N95" s="163">
        <v>0</v>
      </c>
      <c r="O95" s="163">
        <v>0</v>
      </c>
      <c r="P95" s="164">
        <v>0</v>
      </c>
      <c r="Q95" s="164">
        <v>0</v>
      </c>
      <c r="R95" s="164">
        <v>0</v>
      </c>
      <c r="S95" s="164">
        <v>0</v>
      </c>
      <c r="T95" s="156">
        <f t="shared" ref="T95:T104" si="11">SUM(L95:S95)</f>
        <v>0</v>
      </c>
      <c r="U95" s="162">
        <v>0</v>
      </c>
      <c r="V95" s="162">
        <v>0</v>
      </c>
      <c r="W95" s="162">
        <v>0</v>
      </c>
      <c r="X95" s="162">
        <v>0</v>
      </c>
      <c r="Y95" s="162">
        <v>0</v>
      </c>
      <c r="Z95" s="162">
        <v>0</v>
      </c>
      <c r="AA95" s="162">
        <v>0</v>
      </c>
      <c r="AB95" s="162">
        <v>0</v>
      </c>
      <c r="AC95" s="161">
        <f>SUM(U95:AB95)</f>
        <v>0</v>
      </c>
      <c r="AD95" s="159"/>
      <c r="AE95" s="159"/>
    </row>
    <row r="96" spans="1:35" ht="15.75" thickBot="1" x14ac:dyDescent="0.3">
      <c r="A96" s="383"/>
      <c r="B96" s="165" t="s">
        <v>23</v>
      </c>
      <c r="C96" s="150">
        <f>SUM(C94:C95)</f>
        <v>2</v>
      </c>
      <c r="D96" s="151">
        <f>SUM(D94:D95)</f>
        <v>16</v>
      </c>
      <c r="E96" s="151">
        <f t="shared" ref="E96:S96" si="12">SUM(E94:E95)</f>
        <v>66</v>
      </c>
      <c r="F96" s="151">
        <f t="shared" si="12"/>
        <v>50</v>
      </c>
      <c r="G96" s="152">
        <f t="shared" si="12"/>
        <v>43</v>
      </c>
      <c r="H96" s="152">
        <f t="shared" si="12"/>
        <v>19</v>
      </c>
      <c r="I96" s="152">
        <f>SUM(I94:I95)</f>
        <v>3</v>
      </c>
      <c r="J96" s="153">
        <f t="shared" si="12"/>
        <v>1</v>
      </c>
      <c r="K96" s="166">
        <f t="shared" si="10"/>
        <v>200</v>
      </c>
      <c r="L96" s="150">
        <f t="shared" si="12"/>
        <v>0</v>
      </c>
      <c r="M96" s="151">
        <f t="shared" si="12"/>
        <v>0</v>
      </c>
      <c r="N96" s="151">
        <f t="shared" si="12"/>
        <v>0</v>
      </c>
      <c r="O96" s="151">
        <f t="shared" si="12"/>
        <v>0</v>
      </c>
      <c r="P96" s="152">
        <f t="shared" si="12"/>
        <v>0</v>
      </c>
      <c r="Q96" s="152">
        <f t="shared" si="12"/>
        <v>0</v>
      </c>
      <c r="R96" s="152">
        <f t="shared" si="12"/>
        <v>0</v>
      </c>
      <c r="S96" s="152">
        <f t="shared" si="12"/>
        <v>0</v>
      </c>
      <c r="T96" s="156">
        <f t="shared" si="11"/>
        <v>0</v>
      </c>
      <c r="U96" s="150">
        <f t="shared" ref="U96:AB96" si="13">SUM(U94:U95)</f>
        <v>0</v>
      </c>
      <c r="V96" s="151">
        <f t="shared" si="13"/>
        <v>0</v>
      </c>
      <c r="W96" s="151">
        <f t="shared" si="13"/>
        <v>0</v>
      </c>
      <c r="X96" s="151">
        <f t="shared" si="13"/>
        <v>0</v>
      </c>
      <c r="Y96" s="152">
        <f t="shared" si="13"/>
        <v>0</v>
      </c>
      <c r="Z96" s="152">
        <f t="shared" si="13"/>
        <v>0</v>
      </c>
      <c r="AA96" s="152">
        <f t="shared" si="13"/>
        <v>0</v>
      </c>
      <c r="AB96" s="152">
        <f t="shared" si="13"/>
        <v>0</v>
      </c>
      <c r="AC96" s="166">
        <f>SUM(U96:AB96)</f>
        <v>0</v>
      </c>
      <c r="AD96" s="167"/>
      <c r="AE96" s="167"/>
    </row>
    <row r="97" spans="1:31" ht="15.75" thickBot="1" x14ac:dyDescent="0.3">
      <c r="A97" s="168"/>
      <c r="B97" s="160" t="s">
        <v>144</v>
      </c>
      <c r="C97" s="169">
        <v>0</v>
      </c>
      <c r="D97" s="170">
        <v>0</v>
      </c>
      <c r="E97" s="170">
        <v>4</v>
      </c>
      <c r="F97" s="170">
        <v>0</v>
      </c>
      <c r="G97" s="171">
        <v>1</v>
      </c>
      <c r="H97" s="171">
        <v>0</v>
      </c>
      <c r="I97" s="171">
        <v>0</v>
      </c>
      <c r="J97" s="172">
        <v>0</v>
      </c>
      <c r="K97" s="173">
        <f t="shared" si="10"/>
        <v>5</v>
      </c>
      <c r="L97" s="169">
        <v>0</v>
      </c>
      <c r="M97" s="170">
        <v>0</v>
      </c>
      <c r="N97" s="170">
        <v>0</v>
      </c>
      <c r="O97" s="170">
        <v>0</v>
      </c>
      <c r="P97" s="171">
        <v>0</v>
      </c>
      <c r="Q97" s="171">
        <v>0</v>
      </c>
      <c r="R97" s="171">
        <v>0</v>
      </c>
      <c r="S97" s="171">
        <v>0</v>
      </c>
      <c r="T97" s="156">
        <f t="shared" si="11"/>
        <v>0</v>
      </c>
      <c r="U97" s="169">
        <v>0</v>
      </c>
      <c r="V97" s="169">
        <v>0</v>
      </c>
      <c r="W97" s="169">
        <v>0</v>
      </c>
      <c r="X97" s="169">
        <v>0</v>
      </c>
      <c r="Y97" s="169">
        <v>0</v>
      </c>
      <c r="Z97" s="169">
        <v>0</v>
      </c>
      <c r="AA97" s="169">
        <v>0</v>
      </c>
      <c r="AB97" s="169">
        <v>0</v>
      </c>
      <c r="AC97" s="173">
        <f>SUM(U97:AB97)</f>
        <v>0</v>
      </c>
      <c r="AD97" s="159"/>
      <c r="AE97" s="159"/>
    </row>
    <row r="98" spans="1:31" ht="15.75" thickBot="1" x14ac:dyDescent="0.3">
      <c r="A98" s="369" t="s">
        <v>145</v>
      </c>
      <c r="B98" s="160" t="s">
        <v>146</v>
      </c>
      <c r="C98" s="155">
        <v>2</v>
      </c>
      <c r="D98" s="157">
        <v>16</v>
      </c>
      <c r="E98" s="157">
        <v>70</v>
      </c>
      <c r="F98" s="157">
        <v>49</v>
      </c>
      <c r="G98" s="158">
        <v>44</v>
      </c>
      <c r="H98" s="158">
        <v>19</v>
      </c>
      <c r="I98" s="158">
        <v>3</v>
      </c>
      <c r="J98" s="174">
        <v>1</v>
      </c>
      <c r="K98" s="156">
        <f t="shared" si="10"/>
        <v>204</v>
      </c>
      <c r="L98" s="155">
        <v>0</v>
      </c>
      <c r="M98" s="157">
        <v>0</v>
      </c>
      <c r="N98" s="157">
        <v>0</v>
      </c>
      <c r="O98" s="157">
        <v>0</v>
      </c>
      <c r="P98" s="158">
        <v>0</v>
      </c>
      <c r="Q98" s="158">
        <v>0</v>
      </c>
      <c r="R98" s="158">
        <v>0</v>
      </c>
      <c r="S98" s="158">
        <v>0</v>
      </c>
      <c r="T98" s="156">
        <f t="shared" si="11"/>
        <v>0</v>
      </c>
      <c r="U98" s="155">
        <v>0</v>
      </c>
      <c r="V98" s="155">
        <v>0</v>
      </c>
      <c r="W98" s="155">
        <v>0</v>
      </c>
      <c r="X98" s="155">
        <v>0</v>
      </c>
      <c r="Y98" s="155">
        <v>0</v>
      </c>
      <c r="Z98" s="155">
        <v>0</v>
      </c>
      <c r="AA98" s="155">
        <v>0</v>
      </c>
      <c r="AB98" s="155">
        <v>0</v>
      </c>
      <c r="AC98" s="156">
        <f t="shared" ref="AC98:AC99" si="14">SUM(U98:AB98)</f>
        <v>0</v>
      </c>
      <c r="AD98" s="159"/>
      <c r="AE98" s="159"/>
    </row>
    <row r="99" spans="1:31" ht="15.75" thickBot="1" x14ac:dyDescent="0.3">
      <c r="A99" s="370"/>
      <c r="B99" s="160" t="s">
        <v>147</v>
      </c>
      <c r="C99" s="162">
        <v>0</v>
      </c>
      <c r="D99" s="163">
        <v>0</v>
      </c>
      <c r="E99" s="163">
        <v>0</v>
      </c>
      <c r="F99" s="163">
        <v>1</v>
      </c>
      <c r="G99" s="164">
        <v>0</v>
      </c>
      <c r="H99" s="164">
        <v>0</v>
      </c>
      <c r="I99" s="164">
        <v>0</v>
      </c>
      <c r="J99" s="175">
        <v>0</v>
      </c>
      <c r="K99" s="161">
        <f t="shared" si="10"/>
        <v>1</v>
      </c>
      <c r="L99" s="162">
        <v>0</v>
      </c>
      <c r="M99" s="163">
        <v>0</v>
      </c>
      <c r="N99" s="163">
        <v>0</v>
      </c>
      <c r="O99" s="163">
        <v>0</v>
      </c>
      <c r="P99" s="164">
        <v>0</v>
      </c>
      <c r="Q99" s="164">
        <v>0</v>
      </c>
      <c r="R99" s="164">
        <v>0</v>
      </c>
      <c r="S99" s="164">
        <v>0</v>
      </c>
      <c r="T99" s="156">
        <f t="shared" si="11"/>
        <v>0</v>
      </c>
      <c r="U99" s="162">
        <v>0</v>
      </c>
      <c r="V99" s="162">
        <v>0</v>
      </c>
      <c r="W99" s="162">
        <v>0</v>
      </c>
      <c r="X99" s="162">
        <v>0</v>
      </c>
      <c r="Y99" s="162">
        <v>0</v>
      </c>
      <c r="Z99" s="162">
        <v>0</v>
      </c>
      <c r="AA99" s="162">
        <v>0</v>
      </c>
      <c r="AB99" s="162">
        <v>0</v>
      </c>
      <c r="AC99" s="161">
        <f t="shared" si="14"/>
        <v>0</v>
      </c>
      <c r="AD99" s="159"/>
      <c r="AE99" s="159"/>
    </row>
    <row r="100" spans="1:31" ht="15.75" thickBot="1" x14ac:dyDescent="0.3">
      <c r="A100" s="371"/>
      <c r="B100" s="176" t="s">
        <v>23</v>
      </c>
      <c r="C100" s="177">
        <f>SUM(C98:C99)</f>
        <v>2</v>
      </c>
      <c r="D100" s="178">
        <f t="shared" ref="D100:S100" si="15">SUM(D98:D99)</f>
        <v>16</v>
      </c>
      <c r="E100" s="178">
        <f t="shared" si="15"/>
        <v>70</v>
      </c>
      <c r="F100" s="178">
        <f t="shared" si="15"/>
        <v>50</v>
      </c>
      <c r="G100" s="179">
        <f t="shared" si="15"/>
        <v>44</v>
      </c>
      <c r="H100" s="179">
        <f t="shared" si="15"/>
        <v>19</v>
      </c>
      <c r="I100" s="179">
        <f t="shared" si="15"/>
        <v>3</v>
      </c>
      <c r="J100" s="180">
        <f t="shared" si="15"/>
        <v>1</v>
      </c>
      <c r="K100" s="181">
        <f t="shared" si="10"/>
        <v>205</v>
      </c>
      <c r="L100" s="177">
        <f t="shared" si="15"/>
        <v>0</v>
      </c>
      <c r="M100" s="178">
        <f t="shared" si="15"/>
        <v>0</v>
      </c>
      <c r="N100" s="178">
        <f t="shared" si="15"/>
        <v>0</v>
      </c>
      <c r="O100" s="178">
        <f t="shared" si="15"/>
        <v>0</v>
      </c>
      <c r="P100" s="179">
        <f t="shared" si="15"/>
        <v>0</v>
      </c>
      <c r="Q100" s="179">
        <f t="shared" si="15"/>
        <v>0</v>
      </c>
      <c r="R100" s="179">
        <f t="shared" si="15"/>
        <v>0</v>
      </c>
      <c r="S100" s="179">
        <f t="shared" si="15"/>
        <v>0</v>
      </c>
      <c r="T100" s="156">
        <f t="shared" si="11"/>
        <v>0</v>
      </c>
      <c r="U100" s="177">
        <f t="shared" ref="U100:AB100" si="16">SUM(U98:U99)</f>
        <v>0</v>
      </c>
      <c r="V100" s="178">
        <f t="shared" si="16"/>
        <v>0</v>
      </c>
      <c r="W100" s="178">
        <f t="shared" si="16"/>
        <v>0</v>
      </c>
      <c r="X100" s="178">
        <f t="shared" si="16"/>
        <v>0</v>
      </c>
      <c r="Y100" s="179">
        <f t="shared" si="16"/>
        <v>0</v>
      </c>
      <c r="Z100" s="179">
        <f t="shared" si="16"/>
        <v>0</v>
      </c>
      <c r="AA100" s="179">
        <f t="shared" si="16"/>
        <v>0</v>
      </c>
      <c r="AB100" s="179">
        <f t="shared" si="16"/>
        <v>0</v>
      </c>
      <c r="AC100" s="181">
        <f>SUM(U100:AB100)</f>
        <v>0</v>
      </c>
      <c r="AD100" s="182"/>
      <c r="AE100" s="182"/>
    </row>
    <row r="101" spans="1:31" ht="15.75" thickBot="1" x14ac:dyDescent="0.3">
      <c r="A101" s="183"/>
      <c r="B101" s="160" t="s">
        <v>148</v>
      </c>
      <c r="C101" s="155">
        <v>0</v>
      </c>
      <c r="D101" s="157">
        <v>0</v>
      </c>
      <c r="E101" s="157">
        <v>2</v>
      </c>
      <c r="F101" s="157">
        <v>2</v>
      </c>
      <c r="G101" s="158">
        <v>1</v>
      </c>
      <c r="H101" s="158">
        <v>1</v>
      </c>
      <c r="I101" s="158">
        <v>0</v>
      </c>
      <c r="J101" s="174">
        <v>0</v>
      </c>
      <c r="K101" s="156">
        <f t="shared" si="10"/>
        <v>6</v>
      </c>
      <c r="L101" s="155">
        <v>0</v>
      </c>
      <c r="M101" s="155">
        <v>0</v>
      </c>
      <c r="N101" s="155">
        <v>0</v>
      </c>
      <c r="O101" s="155">
        <v>0</v>
      </c>
      <c r="P101" s="155">
        <v>0</v>
      </c>
      <c r="Q101" s="155">
        <v>0</v>
      </c>
      <c r="R101" s="158">
        <v>0</v>
      </c>
      <c r="S101" s="174">
        <v>0</v>
      </c>
      <c r="T101" s="156">
        <f t="shared" si="11"/>
        <v>0</v>
      </c>
      <c r="U101" s="155">
        <v>0</v>
      </c>
      <c r="V101" s="155">
        <v>0</v>
      </c>
      <c r="W101" s="155">
        <v>0</v>
      </c>
      <c r="X101" s="155">
        <v>0</v>
      </c>
      <c r="Y101" s="155">
        <v>0</v>
      </c>
      <c r="Z101" s="155">
        <v>0</v>
      </c>
      <c r="AA101" s="155">
        <v>0</v>
      </c>
      <c r="AB101" s="155">
        <v>0</v>
      </c>
      <c r="AC101" s="156">
        <f t="shared" ref="AC101:AC104" si="17">SUM(U101:AB101)</f>
        <v>0</v>
      </c>
      <c r="AD101" s="159"/>
      <c r="AE101" s="159"/>
    </row>
    <row r="102" spans="1:31" ht="15.75" thickBot="1" x14ac:dyDescent="0.3">
      <c r="A102" s="184"/>
      <c r="B102" s="160" t="s">
        <v>149</v>
      </c>
      <c r="C102" s="185">
        <v>0</v>
      </c>
      <c r="D102" s="186">
        <v>2</v>
      </c>
      <c r="E102" s="186">
        <v>9</v>
      </c>
      <c r="F102" s="186">
        <v>4</v>
      </c>
      <c r="G102" s="187">
        <v>7</v>
      </c>
      <c r="H102" s="187">
        <v>0</v>
      </c>
      <c r="I102" s="187">
        <v>1</v>
      </c>
      <c r="J102" s="188">
        <v>0</v>
      </c>
      <c r="K102" s="189">
        <f t="shared" si="10"/>
        <v>23</v>
      </c>
      <c r="L102" s="185">
        <v>0</v>
      </c>
      <c r="M102" s="185">
        <v>0</v>
      </c>
      <c r="N102" s="185">
        <v>0</v>
      </c>
      <c r="O102" s="185">
        <v>0</v>
      </c>
      <c r="P102" s="185">
        <v>0</v>
      </c>
      <c r="Q102" s="185">
        <v>0</v>
      </c>
      <c r="R102" s="187">
        <v>0</v>
      </c>
      <c r="S102" s="188">
        <v>0</v>
      </c>
      <c r="T102" s="156">
        <f t="shared" si="11"/>
        <v>0</v>
      </c>
      <c r="U102" s="185">
        <v>0</v>
      </c>
      <c r="V102" s="185">
        <v>0</v>
      </c>
      <c r="W102" s="185">
        <v>0</v>
      </c>
      <c r="X102" s="185">
        <v>0</v>
      </c>
      <c r="Y102" s="185">
        <v>0</v>
      </c>
      <c r="Z102" s="185">
        <v>0</v>
      </c>
      <c r="AA102" s="185">
        <v>0</v>
      </c>
      <c r="AB102" s="185">
        <v>0</v>
      </c>
      <c r="AC102" s="189">
        <f t="shared" si="17"/>
        <v>0</v>
      </c>
      <c r="AD102" s="159"/>
      <c r="AE102" s="159"/>
    </row>
    <row r="103" spans="1:31" ht="15.75" thickBot="1" x14ac:dyDescent="0.3">
      <c r="A103" s="183"/>
      <c r="B103" s="160" t="s">
        <v>150</v>
      </c>
      <c r="C103" s="155">
        <v>0</v>
      </c>
      <c r="D103" s="157">
        <v>3</v>
      </c>
      <c r="E103" s="157">
        <v>6</v>
      </c>
      <c r="F103" s="157">
        <v>4</v>
      </c>
      <c r="G103" s="158">
        <v>6</v>
      </c>
      <c r="H103" s="158">
        <v>1</v>
      </c>
      <c r="I103" s="158">
        <v>1</v>
      </c>
      <c r="J103" s="174">
        <v>0</v>
      </c>
      <c r="K103" s="156">
        <f t="shared" si="10"/>
        <v>21</v>
      </c>
      <c r="L103" s="155">
        <v>0</v>
      </c>
      <c r="M103" s="155">
        <v>0</v>
      </c>
      <c r="N103" s="155">
        <v>0</v>
      </c>
      <c r="O103" s="155">
        <v>0</v>
      </c>
      <c r="P103" s="155">
        <v>0</v>
      </c>
      <c r="Q103" s="155">
        <v>0</v>
      </c>
      <c r="R103" s="155">
        <v>0</v>
      </c>
      <c r="S103" s="174">
        <v>0</v>
      </c>
      <c r="T103" s="156">
        <f t="shared" si="11"/>
        <v>0</v>
      </c>
      <c r="U103" s="155">
        <v>0</v>
      </c>
      <c r="V103" s="155">
        <v>0</v>
      </c>
      <c r="W103" s="155">
        <v>0</v>
      </c>
      <c r="X103" s="155">
        <v>0</v>
      </c>
      <c r="Y103" s="155">
        <v>0</v>
      </c>
      <c r="Z103" s="155">
        <v>0</v>
      </c>
      <c r="AA103" s="155">
        <v>0</v>
      </c>
      <c r="AB103" s="155">
        <v>0</v>
      </c>
      <c r="AC103" s="156">
        <f t="shared" si="17"/>
        <v>0</v>
      </c>
      <c r="AD103" s="159"/>
      <c r="AE103" s="159"/>
    </row>
    <row r="104" spans="1:31" ht="24" thickBot="1" x14ac:dyDescent="0.3">
      <c r="A104" s="184"/>
      <c r="B104" s="190" t="s">
        <v>151</v>
      </c>
      <c r="C104" s="185">
        <v>0</v>
      </c>
      <c r="D104" s="186">
        <v>0</v>
      </c>
      <c r="E104" s="186">
        <v>1</v>
      </c>
      <c r="F104" s="186">
        <v>2</v>
      </c>
      <c r="G104" s="187">
        <v>0</v>
      </c>
      <c r="H104" s="187">
        <v>1</v>
      </c>
      <c r="I104" s="187">
        <v>0</v>
      </c>
      <c r="J104" s="188">
        <v>0</v>
      </c>
      <c r="K104" s="189">
        <f t="shared" si="10"/>
        <v>4</v>
      </c>
      <c r="L104" s="185">
        <v>0</v>
      </c>
      <c r="M104" s="185">
        <v>0</v>
      </c>
      <c r="N104" s="185">
        <v>0</v>
      </c>
      <c r="O104" s="185">
        <v>0</v>
      </c>
      <c r="P104" s="185">
        <v>0</v>
      </c>
      <c r="Q104" s="185">
        <v>0</v>
      </c>
      <c r="R104" s="185">
        <v>0</v>
      </c>
      <c r="S104" s="188">
        <v>0</v>
      </c>
      <c r="T104" s="156">
        <f t="shared" si="11"/>
        <v>0</v>
      </c>
      <c r="U104" s="185">
        <v>0</v>
      </c>
      <c r="V104" s="185">
        <v>0</v>
      </c>
      <c r="W104" s="185">
        <v>0</v>
      </c>
      <c r="X104" s="185">
        <v>0</v>
      </c>
      <c r="Y104" s="185">
        <v>0</v>
      </c>
      <c r="Z104" s="185">
        <v>0</v>
      </c>
      <c r="AA104" s="185">
        <v>0</v>
      </c>
      <c r="AB104" s="185">
        <v>0</v>
      </c>
      <c r="AC104" s="189">
        <f t="shared" si="17"/>
        <v>0</v>
      </c>
      <c r="AD104" s="159"/>
      <c r="AE104" s="159"/>
    </row>
    <row r="105" spans="1:31" x14ac:dyDescent="0.25">
      <c r="A105" s="191"/>
      <c r="B105" s="192"/>
      <c r="C105" s="159"/>
      <c r="D105" s="159"/>
      <c r="E105" s="159"/>
      <c r="F105" s="159"/>
      <c r="G105" s="159"/>
      <c r="H105" s="159"/>
      <c r="I105" s="159"/>
      <c r="J105" s="193"/>
    </row>
    <row r="106" spans="1:31" ht="15.75" thickBot="1" x14ac:dyDescent="0.3">
      <c r="A106" s="191"/>
      <c r="B106" s="192"/>
      <c r="C106" s="159"/>
      <c r="D106" s="159"/>
      <c r="E106" s="159"/>
      <c r="F106" s="159"/>
      <c r="G106" s="159"/>
      <c r="H106" s="159"/>
      <c r="I106" s="159"/>
      <c r="J106" s="193"/>
    </row>
    <row r="107" spans="1:31" ht="15.75" customHeight="1" thickBot="1" x14ac:dyDescent="0.3">
      <c r="A107" s="384" t="s">
        <v>152</v>
      </c>
      <c r="B107" s="349" t="s">
        <v>19</v>
      </c>
      <c r="C107" s="350"/>
      <c r="D107" s="350"/>
      <c r="E107" s="350"/>
      <c r="F107" s="350"/>
      <c r="G107" s="350"/>
      <c r="H107" s="350"/>
      <c r="I107" s="350"/>
      <c r="J107" s="351"/>
      <c r="K107" s="352" t="s">
        <v>21</v>
      </c>
      <c r="L107" s="353"/>
      <c r="M107" s="386" t="s">
        <v>23</v>
      </c>
    </row>
    <row r="108" spans="1:31" ht="15.75" customHeight="1" thickBot="1" x14ac:dyDescent="0.3">
      <c r="A108" s="385"/>
      <c r="B108" s="20" t="s">
        <v>24</v>
      </c>
      <c r="C108" s="21" t="s">
        <v>25</v>
      </c>
      <c r="D108" s="23" t="s">
        <v>26</v>
      </c>
      <c r="E108" s="22" t="s">
        <v>27</v>
      </c>
      <c r="F108" s="23" t="s">
        <v>28</v>
      </c>
      <c r="G108" s="23" t="s">
        <v>29</v>
      </c>
      <c r="H108" s="93" t="s">
        <v>30</v>
      </c>
      <c r="I108" s="23" t="s">
        <v>31</v>
      </c>
      <c r="J108" s="24" t="s">
        <v>32</v>
      </c>
      <c r="K108" s="27" t="s">
        <v>35</v>
      </c>
      <c r="L108" s="28" t="s">
        <v>36</v>
      </c>
      <c r="M108" s="387"/>
    </row>
    <row r="109" spans="1:31" ht="15.75" x14ac:dyDescent="0.25">
      <c r="A109" s="194" t="s">
        <v>153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5">
        <v>0</v>
      </c>
      <c r="J109" s="195">
        <v>0</v>
      </c>
      <c r="K109" s="195">
        <v>0</v>
      </c>
      <c r="L109" s="195">
        <v>0</v>
      </c>
      <c r="M109" s="196">
        <f>SUM(B109:J109)</f>
        <v>0</v>
      </c>
    </row>
    <row r="110" spans="1:31" ht="15.75" x14ac:dyDescent="0.25">
      <c r="A110" s="197" t="s">
        <v>154</v>
      </c>
      <c r="B110" s="198">
        <v>0</v>
      </c>
      <c r="C110" s="198">
        <v>0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  <c r="I110" s="198">
        <v>0</v>
      </c>
      <c r="J110" s="198">
        <v>0</v>
      </c>
      <c r="K110" s="198">
        <v>0</v>
      </c>
      <c r="L110" s="198">
        <v>0</v>
      </c>
      <c r="M110" s="199">
        <f>SUM(B110:J110)</f>
        <v>0</v>
      </c>
    </row>
    <row r="111" spans="1:31" ht="16.5" thickBot="1" x14ac:dyDescent="0.3">
      <c r="A111" s="200" t="s">
        <v>155</v>
      </c>
      <c r="B111" s="201">
        <v>0</v>
      </c>
      <c r="C111" s="201">
        <v>0</v>
      </c>
      <c r="D111" s="201">
        <v>0</v>
      </c>
      <c r="E111" s="201">
        <v>0</v>
      </c>
      <c r="F111" s="201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0</v>
      </c>
      <c r="L111" s="201">
        <v>0</v>
      </c>
      <c r="M111" s="202">
        <f>SUM(B111:J111)</f>
        <v>0</v>
      </c>
    </row>
    <row r="112" spans="1:31" ht="16.5" thickBot="1" x14ac:dyDescent="0.3">
      <c r="A112" s="203" t="s">
        <v>95</v>
      </c>
      <c r="B112" s="204">
        <f>SUM(B109:B111)</f>
        <v>0</v>
      </c>
      <c r="C112" s="204">
        <f t="shared" ref="C112:K112" si="18">SUM(C109:C111)</f>
        <v>0</v>
      </c>
      <c r="D112" s="204">
        <f t="shared" si="18"/>
        <v>0</v>
      </c>
      <c r="E112" s="204">
        <f t="shared" si="18"/>
        <v>0</v>
      </c>
      <c r="F112" s="204">
        <f t="shared" si="18"/>
        <v>0</v>
      </c>
      <c r="G112" s="204">
        <f t="shared" si="18"/>
        <v>0</v>
      </c>
      <c r="H112" s="204">
        <f t="shared" si="18"/>
        <v>0</v>
      </c>
      <c r="I112" s="204">
        <f t="shared" si="18"/>
        <v>0</v>
      </c>
      <c r="J112" s="204">
        <f t="shared" si="18"/>
        <v>0</v>
      </c>
      <c r="K112" s="204">
        <f t="shared" si="18"/>
        <v>0</v>
      </c>
      <c r="L112" s="204">
        <f>SUM(L109:L111)</f>
        <v>0</v>
      </c>
      <c r="M112" s="204">
        <f>SUM(M109:M111)</f>
        <v>0</v>
      </c>
    </row>
    <row r="113" spans="1:13" ht="15.75" x14ac:dyDescent="0.25">
      <c r="A113" s="205"/>
      <c r="B113" s="206"/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</row>
    <row r="114" spans="1:13" ht="15.75" x14ac:dyDescent="0.25">
      <c r="A114" s="205"/>
      <c r="B114" s="192"/>
      <c r="C114" s="159"/>
      <c r="D114" s="159"/>
      <c r="E114" s="159"/>
      <c r="F114" s="159"/>
      <c r="G114" s="159"/>
      <c r="H114" s="159"/>
      <c r="I114" s="159"/>
      <c r="J114" s="193"/>
    </row>
    <row r="115" spans="1:13" ht="16.5" thickBot="1" x14ac:dyDescent="0.3">
      <c r="A115" s="205" t="s">
        <v>156</v>
      </c>
      <c r="B115" s="192"/>
      <c r="C115" s="159"/>
      <c r="D115" s="159"/>
      <c r="E115" s="159"/>
      <c r="F115" s="159"/>
      <c r="G115" s="159"/>
      <c r="H115" s="159"/>
      <c r="I115" s="159"/>
      <c r="J115" s="193"/>
    </row>
    <row r="116" spans="1:13" ht="26.25" thickBot="1" x14ac:dyDescent="0.3">
      <c r="A116" s="207" t="s">
        <v>157</v>
      </c>
      <c r="B116" s="406"/>
      <c r="C116" s="407"/>
      <c r="D116" s="408"/>
      <c r="E116" s="159"/>
      <c r="F116" s="159"/>
      <c r="G116" s="159"/>
      <c r="H116" s="159"/>
      <c r="I116" s="159"/>
      <c r="J116" s="193"/>
    </row>
    <row r="117" spans="1:13" ht="15.75" customHeight="1" thickBot="1" x14ac:dyDescent="0.3">
      <c r="A117" s="409" t="s">
        <v>158</v>
      </c>
      <c r="B117" s="410"/>
      <c r="C117" s="208" t="s">
        <v>159</v>
      </c>
      <c r="D117" s="209" t="s">
        <v>160</v>
      </c>
      <c r="E117" s="159"/>
      <c r="F117" s="159"/>
      <c r="G117" s="159"/>
      <c r="H117" s="159"/>
      <c r="I117" s="159"/>
      <c r="J117" s="193"/>
    </row>
    <row r="118" spans="1:13" ht="15" customHeight="1" x14ac:dyDescent="0.25">
      <c r="A118" s="411" t="s">
        <v>161</v>
      </c>
      <c r="B118" s="210" t="s">
        <v>162</v>
      </c>
      <c r="C118" s="158"/>
      <c r="D118" s="211" t="s">
        <v>163</v>
      </c>
      <c r="E118" s="159"/>
      <c r="F118" s="159"/>
      <c r="G118" s="159"/>
      <c r="H118" s="159"/>
      <c r="I118" s="159"/>
      <c r="J118" s="193"/>
    </row>
    <row r="119" spans="1:13" x14ac:dyDescent="0.25">
      <c r="A119" s="412"/>
      <c r="B119" s="212" t="s">
        <v>164</v>
      </c>
      <c r="C119" s="164"/>
      <c r="D119" s="213" t="s">
        <v>163</v>
      </c>
      <c r="E119" s="159"/>
      <c r="F119" s="159"/>
      <c r="G119" s="159"/>
      <c r="H119" s="159"/>
      <c r="I119" s="159"/>
      <c r="J119" s="193"/>
    </row>
    <row r="120" spans="1:13" x14ac:dyDescent="0.25">
      <c r="A120" s="412"/>
      <c r="B120" s="214" t="s">
        <v>165</v>
      </c>
      <c r="C120" s="164"/>
      <c r="D120" s="213" t="s">
        <v>163</v>
      </c>
      <c r="E120" s="159"/>
      <c r="F120" s="159"/>
      <c r="G120" s="159"/>
      <c r="H120" s="159"/>
      <c r="I120" s="159"/>
      <c r="J120" s="193"/>
    </row>
    <row r="121" spans="1:13" ht="15.75" thickBot="1" x14ac:dyDescent="0.3">
      <c r="A121" s="413"/>
      <c r="B121" s="215" t="s">
        <v>166</v>
      </c>
      <c r="C121" s="187"/>
      <c r="D121" s="216" t="s">
        <v>163</v>
      </c>
      <c r="E121" s="159"/>
      <c r="F121" s="159"/>
      <c r="G121" s="159"/>
      <c r="H121" s="159"/>
      <c r="I121" s="159"/>
      <c r="J121" s="193"/>
    </row>
    <row r="122" spans="1:13" ht="34.5" x14ac:dyDescent="0.25">
      <c r="A122" s="414" t="s">
        <v>167</v>
      </c>
      <c r="B122" s="217" t="s">
        <v>168</v>
      </c>
      <c r="C122" s="158"/>
      <c r="D122" s="211" t="s">
        <v>163</v>
      </c>
      <c r="E122" s="159"/>
      <c r="F122" s="159"/>
      <c r="G122" s="159"/>
      <c r="H122" s="159"/>
      <c r="I122" s="159"/>
      <c r="J122" s="193"/>
    </row>
    <row r="123" spans="1:13" ht="34.5" x14ac:dyDescent="0.25">
      <c r="A123" s="415"/>
      <c r="B123" s="218" t="s">
        <v>169</v>
      </c>
      <c r="C123" s="164"/>
      <c r="D123" s="213" t="s">
        <v>163</v>
      </c>
      <c r="E123" s="159"/>
      <c r="F123" s="159"/>
      <c r="G123" s="159"/>
      <c r="H123" s="159"/>
      <c r="I123" s="159"/>
      <c r="J123" s="193"/>
    </row>
    <row r="124" spans="1:13" ht="15.75" thickBot="1" x14ac:dyDescent="0.3">
      <c r="A124" s="416"/>
      <c r="B124" s="219" t="s">
        <v>170</v>
      </c>
      <c r="C124" s="187"/>
      <c r="D124" s="216" t="s">
        <v>163</v>
      </c>
      <c r="E124" s="159"/>
      <c r="F124" s="159"/>
      <c r="G124" s="159"/>
      <c r="H124" s="159"/>
      <c r="I124" s="159"/>
      <c r="J124" s="193"/>
    </row>
    <row r="125" spans="1:13" ht="15.75" x14ac:dyDescent="0.25">
      <c r="A125" s="205"/>
      <c r="B125" s="220"/>
      <c r="C125" s="159"/>
      <c r="D125" s="159"/>
      <c r="E125" s="159"/>
      <c r="F125" s="159"/>
      <c r="G125" s="159"/>
      <c r="H125" s="159"/>
      <c r="I125" s="159"/>
      <c r="J125" s="193"/>
    </row>
    <row r="126" spans="1:13" ht="16.5" thickBot="1" x14ac:dyDescent="0.3">
      <c r="A126" s="205"/>
      <c r="B126" s="220"/>
      <c r="C126" s="159"/>
      <c r="D126" s="159"/>
      <c r="E126" s="159"/>
      <c r="F126" s="159"/>
      <c r="G126" s="159"/>
      <c r="H126" s="159"/>
      <c r="I126" s="159"/>
      <c r="J126" s="193"/>
    </row>
    <row r="127" spans="1:13" x14ac:dyDescent="0.25">
      <c r="A127" s="221" t="s">
        <v>171</v>
      </c>
      <c r="B127" s="222" t="s">
        <v>172</v>
      </c>
      <c r="C127" s="222" t="s">
        <v>173</v>
      </c>
      <c r="D127" s="223" t="s">
        <v>95</v>
      </c>
    </row>
    <row r="128" spans="1:13" x14ac:dyDescent="0.25">
      <c r="A128" s="224" t="s">
        <v>174</v>
      </c>
      <c r="B128" s="225">
        <v>0</v>
      </c>
      <c r="C128" s="226">
        <v>107</v>
      </c>
      <c r="D128" s="227">
        <f>SUM(C128+B128)</f>
        <v>107</v>
      </c>
    </row>
    <row r="129" spans="1:4" x14ac:dyDescent="0.25">
      <c r="A129" s="224" t="s">
        <v>175</v>
      </c>
      <c r="B129" s="32">
        <v>14</v>
      </c>
      <c r="C129" s="32">
        <v>31</v>
      </c>
      <c r="D129" s="228">
        <f>SUM(C129+B129)</f>
        <v>45</v>
      </c>
    </row>
    <row r="130" spans="1:4" x14ac:dyDescent="0.25">
      <c r="A130" s="229" t="s">
        <v>176</v>
      </c>
      <c r="B130" s="40">
        <v>821</v>
      </c>
      <c r="C130" s="40">
        <f>834-821</f>
        <v>13</v>
      </c>
      <c r="D130" s="230">
        <f t="shared" ref="D130:D146" si="19">SUM(C130+B130)</f>
        <v>834</v>
      </c>
    </row>
    <row r="131" spans="1:4" x14ac:dyDescent="0.25">
      <c r="A131" s="229" t="s">
        <v>177</v>
      </c>
      <c r="B131" s="40">
        <v>0</v>
      </c>
      <c r="C131" s="40">
        <v>0</v>
      </c>
      <c r="D131" s="230">
        <f>SUM(C131+B131)</f>
        <v>0</v>
      </c>
    </row>
    <row r="132" spans="1:4" x14ac:dyDescent="0.25">
      <c r="A132" s="229" t="s">
        <v>178</v>
      </c>
      <c r="B132" s="40">
        <v>0</v>
      </c>
      <c r="C132" s="40">
        <v>0</v>
      </c>
      <c r="D132" s="230">
        <f t="shared" si="19"/>
        <v>0</v>
      </c>
    </row>
    <row r="133" spans="1:4" x14ac:dyDescent="0.25">
      <c r="A133" s="229" t="s">
        <v>179</v>
      </c>
      <c r="B133" s="40">
        <v>113</v>
      </c>
      <c r="C133" s="40">
        <v>0</v>
      </c>
      <c r="D133" s="230">
        <f t="shared" si="19"/>
        <v>113</v>
      </c>
    </row>
    <row r="134" spans="1:4" x14ac:dyDescent="0.25">
      <c r="A134" s="229" t="s">
        <v>180</v>
      </c>
      <c r="B134" s="40">
        <v>0</v>
      </c>
      <c r="C134" s="40">
        <v>0</v>
      </c>
      <c r="D134" s="230">
        <f t="shared" si="19"/>
        <v>0</v>
      </c>
    </row>
    <row r="135" spans="1:4" x14ac:dyDescent="0.25">
      <c r="A135" s="229" t="s">
        <v>181</v>
      </c>
      <c r="B135" s="40">
        <v>0</v>
      </c>
      <c r="C135" s="40">
        <v>0</v>
      </c>
      <c r="D135" s="230">
        <f t="shared" si="19"/>
        <v>0</v>
      </c>
    </row>
    <row r="136" spans="1:4" x14ac:dyDescent="0.25">
      <c r="A136" s="229" t="s">
        <v>182</v>
      </c>
      <c r="B136" s="40">
        <v>0</v>
      </c>
      <c r="C136" s="40">
        <v>0</v>
      </c>
      <c r="D136" s="230">
        <f t="shared" si="19"/>
        <v>0</v>
      </c>
    </row>
    <row r="137" spans="1:4" x14ac:dyDescent="0.25">
      <c r="A137" s="229" t="s">
        <v>183</v>
      </c>
      <c r="B137" s="40">
        <v>162</v>
      </c>
      <c r="C137" s="40">
        <v>0</v>
      </c>
      <c r="D137" s="230">
        <f t="shared" si="19"/>
        <v>162</v>
      </c>
    </row>
    <row r="138" spans="1:4" x14ac:dyDescent="0.25">
      <c r="A138" s="229" t="s">
        <v>184</v>
      </c>
      <c r="B138" s="40">
        <v>0</v>
      </c>
      <c r="C138" s="40">
        <v>0</v>
      </c>
      <c r="D138" s="230">
        <f t="shared" si="19"/>
        <v>0</v>
      </c>
    </row>
    <row r="139" spans="1:4" x14ac:dyDescent="0.25">
      <c r="A139" s="229" t="s">
        <v>185</v>
      </c>
      <c r="B139" s="40">
        <v>0</v>
      </c>
      <c r="C139" s="40">
        <v>0</v>
      </c>
      <c r="D139" s="230">
        <f t="shared" si="19"/>
        <v>0</v>
      </c>
    </row>
    <row r="140" spans="1:4" x14ac:dyDescent="0.25">
      <c r="A140" s="229" t="s">
        <v>186</v>
      </c>
      <c r="B140" s="40">
        <v>0</v>
      </c>
      <c r="C140" s="40">
        <v>0</v>
      </c>
      <c r="D140" s="230">
        <f t="shared" si="19"/>
        <v>0</v>
      </c>
    </row>
    <row r="141" spans="1:4" x14ac:dyDescent="0.25">
      <c r="A141" s="229" t="s">
        <v>187</v>
      </c>
      <c r="B141" s="40">
        <v>0</v>
      </c>
      <c r="C141" s="40">
        <v>0</v>
      </c>
      <c r="D141" s="230">
        <f t="shared" si="19"/>
        <v>0</v>
      </c>
    </row>
    <row r="142" spans="1:4" x14ac:dyDescent="0.25">
      <c r="A142" s="229" t="s">
        <v>188</v>
      </c>
      <c r="B142" s="40">
        <v>0</v>
      </c>
      <c r="C142" s="40">
        <v>0</v>
      </c>
      <c r="D142" s="230">
        <f t="shared" si="19"/>
        <v>0</v>
      </c>
    </row>
    <row r="143" spans="1:4" x14ac:dyDescent="0.25">
      <c r="A143" s="229" t="s">
        <v>189</v>
      </c>
      <c r="B143" s="40">
        <v>0</v>
      </c>
      <c r="C143" s="40">
        <v>0</v>
      </c>
      <c r="D143" s="230">
        <f t="shared" si="19"/>
        <v>0</v>
      </c>
    </row>
    <row r="144" spans="1:4" x14ac:dyDescent="0.25">
      <c r="A144" s="229" t="s">
        <v>190</v>
      </c>
      <c r="B144" s="231">
        <v>8009</v>
      </c>
      <c r="C144" s="232">
        <v>6716</v>
      </c>
      <c r="D144" s="230">
        <f>SUM(B144:C144)</f>
        <v>14725</v>
      </c>
    </row>
    <row r="145" spans="1:13" x14ac:dyDescent="0.25">
      <c r="A145" s="229" t="s">
        <v>191</v>
      </c>
      <c r="B145" s="40">
        <v>0</v>
      </c>
      <c r="C145" s="233">
        <v>41</v>
      </c>
      <c r="D145" s="230">
        <f t="shared" si="19"/>
        <v>41</v>
      </c>
    </row>
    <row r="146" spans="1:13" x14ac:dyDescent="0.25">
      <c r="A146" s="229" t="s">
        <v>192</v>
      </c>
      <c r="B146" s="40">
        <v>1</v>
      </c>
      <c r="C146" s="40">
        <v>0</v>
      </c>
      <c r="D146" s="230">
        <f t="shared" si="19"/>
        <v>1</v>
      </c>
    </row>
    <row r="147" spans="1:13" ht="15.75" thickBot="1" x14ac:dyDescent="0.3">
      <c r="A147" s="234" t="s">
        <v>193</v>
      </c>
      <c r="B147" s="235">
        <v>0</v>
      </c>
      <c r="C147" s="235">
        <v>12</v>
      </c>
      <c r="D147" s="236">
        <f>C147+B147</f>
        <v>12</v>
      </c>
    </row>
    <row r="148" spans="1:13" x14ac:dyDescent="0.25">
      <c r="A148" s="237" t="s">
        <v>194</v>
      </c>
      <c r="B148" s="105"/>
      <c r="C148" s="106">
        <v>0</v>
      </c>
      <c r="D148" s="238">
        <f>SUM(C148+B148)</f>
        <v>0</v>
      </c>
    </row>
    <row r="149" spans="1:13" x14ac:dyDescent="0.25">
      <c r="A149" s="239" t="s">
        <v>195</v>
      </c>
      <c r="B149" s="240">
        <v>211</v>
      </c>
      <c r="C149" s="49">
        <v>0</v>
      </c>
      <c r="D149" s="241">
        <f t="shared" ref="D149:D152" si="20">SUM(C149+B149)</f>
        <v>211</v>
      </c>
    </row>
    <row r="150" spans="1:13" x14ac:dyDescent="0.25">
      <c r="A150" s="242" t="s">
        <v>196</v>
      </c>
      <c r="B150" s="198">
        <v>145</v>
      </c>
      <c r="C150" s="39">
        <v>18</v>
      </c>
      <c r="D150" s="241">
        <f t="shared" si="20"/>
        <v>163</v>
      </c>
    </row>
    <row r="151" spans="1:13" x14ac:dyDescent="0.25">
      <c r="A151" s="239" t="s">
        <v>197</v>
      </c>
      <c r="B151" s="198"/>
      <c r="C151" s="39">
        <v>42</v>
      </c>
      <c r="D151" s="243">
        <f t="shared" si="20"/>
        <v>42</v>
      </c>
    </row>
    <row r="152" spans="1:13" ht="15.75" thickBot="1" x14ac:dyDescent="0.3">
      <c r="A152" s="244" t="s">
        <v>198</v>
      </c>
      <c r="B152" s="245"/>
      <c r="C152" s="245">
        <v>0</v>
      </c>
      <c r="D152" s="246">
        <f t="shared" si="20"/>
        <v>0</v>
      </c>
    </row>
    <row r="155" spans="1:13" ht="15.75" thickBot="1" x14ac:dyDescent="0.3"/>
    <row r="156" spans="1:13" x14ac:dyDescent="0.25">
      <c r="A156" s="396" t="s">
        <v>199</v>
      </c>
      <c r="B156" s="397"/>
      <c r="C156" s="397"/>
      <c r="D156" s="397"/>
      <c r="E156" s="397"/>
      <c r="F156" s="397"/>
      <c r="G156" s="397"/>
      <c r="H156" s="397"/>
      <c r="I156" s="397"/>
      <c r="J156" s="417">
        <v>45838</v>
      </c>
      <c r="K156" s="418"/>
      <c r="L156" s="418"/>
      <c r="M156" s="419"/>
    </row>
    <row r="157" spans="1:13" ht="15.75" thickBot="1" x14ac:dyDescent="0.3">
      <c r="A157" s="393" t="s">
        <v>200</v>
      </c>
      <c r="B157" s="394"/>
      <c r="C157" s="394"/>
      <c r="D157" s="394"/>
      <c r="E157" s="394"/>
      <c r="F157" s="394"/>
      <c r="G157" s="394"/>
      <c r="H157" s="394"/>
      <c r="I157" s="394"/>
      <c r="J157" s="393" t="s">
        <v>201</v>
      </c>
      <c r="K157" s="394"/>
      <c r="L157" s="394"/>
      <c r="M157" s="395"/>
    </row>
    <row r="158" spans="1:13" ht="15.75" thickBot="1" x14ac:dyDescent="0.3">
      <c r="A158" s="247" t="s">
        <v>202</v>
      </c>
      <c r="B158" s="248"/>
      <c r="C158" s="248"/>
      <c r="D158" s="248"/>
      <c r="E158" s="248"/>
      <c r="F158" s="248"/>
      <c r="G158" s="248"/>
      <c r="H158" s="248"/>
      <c r="I158" s="248"/>
      <c r="J158" s="249"/>
      <c r="K158" s="248"/>
      <c r="L158" s="248"/>
      <c r="M158" s="250"/>
    </row>
    <row r="159" spans="1:13" x14ac:dyDescent="0.25">
      <c r="A159" s="396" t="s">
        <v>203</v>
      </c>
      <c r="B159" s="397"/>
      <c r="C159" s="397"/>
      <c r="D159" s="397"/>
      <c r="E159" s="397"/>
      <c r="F159" s="397"/>
      <c r="G159" s="397"/>
      <c r="H159" s="397"/>
      <c r="I159" s="397"/>
      <c r="J159" s="398"/>
      <c r="K159" s="399"/>
      <c r="L159" s="399"/>
      <c r="M159" s="400"/>
    </row>
    <row r="160" spans="1:13" ht="15.75" thickBot="1" x14ac:dyDescent="0.3">
      <c r="A160" s="401" t="s">
        <v>204</v>
      </c>
      <c r="B160" s="402"/>
      <c r="C160" s="402"/>
      <c r="D160" s="402"/>
      <c r="E160" s="402"/>
      <c r="F160" s="402"/>
      <c r="G160" s="402"/>
      <c r="H160" s="402"/>
      <c r="I160" s="402"/>
      <c r="J160" s="403" t="s">
        <v>205</v>
      </c>
      <c r="K160" s="404"/>
      <c r="L160" s="404"/>
      <c r="M160" s="405"/>
    </row>
    <row r="161" spans="1:18" x14ac:dyDescent="0.25">
      <c r="A161" s="392" t="s">
        <v>206</v>
      </c>
      <c r="B161" s="392"/>
      <c r="C161" s="392"/>
      <c r="D161" s="392"/>
      <c r="E161" s="392"/>
      <c r="F161" s="392"/>
      <c r="G161" s="392"/>
      <c r="H161" s="392"/>
      <c r="I161" s="392"/>
      <c r="J161" s="392"/>
      <c r="K161" s="392"/>
      <c r="L161" s="392"/>
      <c r="M161" s="392"/>
      <c r="N161" s="392"/>
      <c r="O161" s="392"/>
      <c r="P161" s="392"/>
      <c r="Q161" s="392"/>
      <c r="R161" s="392"/>
    </row>
  </sheetData>
  <mergeCells count="102">
    <mergeCell ref="A161:R161"/>
    <mergeCell ref="A157:I157"/>
    <mergeCell ref="J157:M157"/>
    <mergeCell ref="A159:I159"/>
    <mergeCell ref="J159:M159"/>
    <mergeCell ref="A160:I160"/>
    <mergeCell ref="J160:M160"/>
    <mergeCell ref="B116:D116"/>
    <mergeCell ref="A117:B117"/>
    <mergeCell ref="A118:A121"/>
    <mergeCell ref="A122:A124"/>
    <mergeCell ref="A156:I156"/>
    <mergeCell ref="J156:M156"/>
    <mergeCell ref="A94:A96"/>
    <mergeCell ref="A98:A100"/>
    <mergeCell ref="A107:A108"/>
    <mergeCell ref="B107:J107"/>
    <mergeCell ref="K107:L107"/>
    <mergeCell ref="M107:M108"/>
    <mergeCell ref="U91:AB91"/>
    <mergeCell ref="AD91:AD93"/>
    <mergeCell ref="AE91:AE93"/>
    <mergeCell ref="C92:J92"/>
    <mergeCell ref="L92:S92"/>
    <mergeCell ref="U92:AB92"/>
    <mergeCell ref="AB73:AD76"/>
    <mergeCell ref="AB77:AD80"/>
    <mergeCell ref="A89:AE89"/>
    <mergeCell ref="A90:AB90"/>
    <mergeCell ref="AC90:AC93"/>
    <mergeCell ref="A91:B93"/>
    <mergeCell ref="C91:J91"/>
    <mergeCell ref="K91:K93"/>
    <mergeCell ref="L91:S91"/>
    <mergeCell ref="T91:T93"/>
    <mergeCell ref="X62:X63"/>
    <mergeCell ref="Y62:Y63"/>
    <mergeCell ref="Z62:Z63"/>
    <mergeCell ref="AB65:AD68"/>
    <mergeCell ref="AE65:AG68"/>
    <mergeCell ref="AB70:AD72"/>
    <mergeCell ref="AE70:AG72"/>
    <mergeCell ref="A61:Z61"/>
    <mergeCell ref="A62:A63"/>
    <mergeCell ref="B62:J62"/>
    <mergeCell ref="K62:L62"/>
    <mergeCell ref="M62:O62"/>
    <mergeCell ref="P62:P63"/>
    <mergeCell ref="R62:T62"/>
    <mergeCell ref="U62:U63"/>
    <mergeCell ref="V62:V63"/>
    <mergeCell ref="W62:W63"/>
    <mergeCell ref="P53:P54"/>
    <mergeCell ref="Q53:Q54"/>
    <mergeCell ref="R53:R54"/>
    <mergeCell ref="A59:P59"/>
    <mergeCell ref="H53:H54"/>
    <mergeCell ref="I53:I54"/>
    <mergeCell ref="J53:J54"/>
    <mergeCell ref="K53:K54"/>
    <mergeCell ref="L53:L54"/>
    <mergeCell ref="M53:M54"/>
    <mergeCell ref="K52:L52"/>
    <mergeCell ref="B53:B54"/>
    <mergeCell ref="C53:C54"/>
    <mergeCell ref="D53:D54"/>
    <mergeCell ref="E53:E54"/>
    <mergeCell ref="F53:F54"/>
    <mergeCell ref="G53:G54"/>
    <mergeCell ref="N53:N54"/>
    <mergeCell ref="O53:O54"/>
    <mergeCell ref="O13:Q13"/>
    <mergeCell ref="R13:R15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Q14:Q15"/>
    <mergeCell ref="B8:H8"/>
    <mergeCell ref="B9:C9"/>
    <mergeCell ref="E9:F9"/>
    <mergeCell ref="A13:A15"/>
    <mergeCell ref="B13:H13"/>
    <mergeCell ref="M13:N13"/>
    <mergeCell ref="J14:J15"/>
    <mergeCell ref="M14:M15"/>
    <mergeCell ref="N14:N15"/>
    <mergeCell ref="B2:AA2"/>
    <mergeCell ref="AB2:AE3"/>
    <mergeCell ref="B3:AA3"/>
    <mergeCell ref="B4:AA4"/>
    <mergeCell ref="B5:AA5"/>
    <mergeCell ref="C7:D7"/>
    <mergeCell ref="E7:H7"/>
    <mergeCell ref="O7:P7"/>
    <mergeCell ref="R7:S7"/>
  </mergeCells>
  <conditionalFormatting sqref="A156 A159">
    <cfRule type="cellIs" dxfId="2" priority="3" operator="equal">
      <formula>""</formula>
    </cfRule>
  </conditionalFormatting>
  <conditionalFormatting sqref="J156">
    <cfRule type="cellIs" dxfId="1" priority="2" operator="equal">
      <formula>""</formula>
    </cfRule>
  </conditionalFormatting>
  <conditionalFormatting sqref="J159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Guillermina Rodriguez Medina De Pozo</dc:creator>
  <cp:lastModifiedBy>Dayana Guillermina Rodriguez Medina De Pozo</cp:lastModifiedBy>
  <dcterms:created xsi:type="dcterms:W3CDTF">2025-07-01T14:59:34Z</dcterms:created>
  <dcterms:modified xsi:type="dcterms:W3CDTF">2025-07-01T15:14:58Z</dcterms:modified>
</cp:coreProperties>
</file>