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carla.corporan\Desktop\OAI\Transparencia 2025\OAI 2025\Junio 2025\"/>
    </mc:Choice>
  </mc:AlternateContent>
  <xr:revisionPtr revIDLastSave="0" documentId="8_{F60B474D-63EF-4F7E-965D-C7CD2AD9D227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Hoja1" sheetId="4" r:id="rId1"/>
    <sheet name="P3 Ejecucion " sheetId="3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4" i="4" l="1"/>
  <c r="K17" i="4"/>
  <c r="K27" i="4"/>
  <c r="K53" i="4"/>
  <c r="J11" i="4" l="1"/>
  <c r="D53" i="4"/>
  <c r="J53" i="4"/>
  <c r="J27" i="4"/>
  <c r="I27" i="4" l="1"/>
  <c r="I11" i="4"/>
  <c r="G11" i="4" l="1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H84" i="4" s="1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J10" i="4" s="1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H10" i="4" s="1"/>
  <c r="S12" i="4"/>
  <c r="K11" i="4"/>
  <c r="K10" i="4" s="1"/>
  <c r="F11" i="4"/>
  <c r="E11" i="4"/>
  <c r="G10" i="4" l="1"/>
  <c r="G84" i="4" s="1"/>
  <c r="I84" i="4"/>
  <c r="I10" i="4"/>
  <c r="D10" i="4"/>
  <c r="D84" i="4" s="1"/>
  <c r="R84" i="4"/>
  <c r="O84" i="4"/>
  <c r="L10" i="4"/>
  <c r="P10" i="4"/>
  <c r="P84" i="4" s="1"/>
  <c r="S63" i="4"/>
  <c r="N10" i="4"/>
  <c r="N84" i="4" s="1"/>
  <c r="S13" i="4"/>
  <c r="L84" i="4"/>
  <c r="S11" i="4"/>
  <c r="E10" i="4"/>
  <c r="E84" i="4" s="1"/>
  <c r="S18" i="4"/>
  <c r="S53" i="4"/>
  <c r="M84" i="4"/>
  <c r="M10" i="4"/>
  <c r="S17" i="4"/>
  <c r="F10" i="4"/>
  <c r="J84" i="4" l="1"/>
  <c r="F84" i="4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<sst xmlns="http://schemas.openxmlformats.org/spreadsheetml/2006/main" count="205" uniqueCount="113">
  <si>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</si>
  <si>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</si>
  <si>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</si>
  <si>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</si>
  <si>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</si>
  <si>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</si>
  <si>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</si>
  <si>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</si>
  <si>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</si>
  <si>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</si>
  <si>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</si>
  <si>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</si>
  <si>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</si>
  <si>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</si>
  <si>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</si>
  <si>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</si>
  <si>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</si>
  <si>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</si>
  <si>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</si>
  <si>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</si>
  <si>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</si>
  <si>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</si>
  <si>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</si>
  <si>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</si>
  <si>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</si>
  <si>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</si>
  <si>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</si>
  <si>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</si>
  <si>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</si>
  <si>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</si>
  <si>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</si>
  <si>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</si>
  <si>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</si>
  <si>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</si>
  <si>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</si>
  <si>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</si>
  <si>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</si>
  <si>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</si>
  <si>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</si>
  <si>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</si>
  <si>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</si>
  <si>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</si>
  <si>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</si>
  <si>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</si>
  <si>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</si>
  <si>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</si>
  <si>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</si>
  <si>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</si>
  <si>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</si>
  <si>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</si>
  <si>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</si>
  <si>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</si>
  <si>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</si>
  <si>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</si>
  <si>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</si>
  <si>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</si>
  <si>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</si>
  <si>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</si>
  <si>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</si>
  <si>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</si>
  <si>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</si>
  <si>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</si>
  <si>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</si>
  <si>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</si>
  <si>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</si>
  <si>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</si>
  <si>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</si>
  <si>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</si>
  <si>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</si>
  <si>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</si>
  <si>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</si>
  <si>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</si>
  <si>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</si>
  <si>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</si>
  <si>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</si>
  <si>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</si>
  <si>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</si>
  <si>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</si>
  <si>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</si>
  <si>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</si>
  <si>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</si>
  <si>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</si>
  <si>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</si>
  <si>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</si>
  <si>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</si>
  <si>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</si>
  <si>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</si>
  <si>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</si>
  <si>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</si>
  <si>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</si>
  <si>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</si>
  <si>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</si>
  <si>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</si>
  <si>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</si>
  <si>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</si>
  <si>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</si>
  <si>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</si>
  <si>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</si>
  <si>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</si>
  <si>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</si>
  <si>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</si>
  <si>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</si>
  <si>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</si>
  <si>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</si>
  <si>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</si>
  <si>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</si>
  <si>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</si>
  <si>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</si>
  <si>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</si>
  <si>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</si>
  <si>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</si>
  <si>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>Año 2025</t>
  </si>
  <si>
    <t xml:space="preserve">HMDER.3.1.1.2.05 Reportar la ejecucion presupuestaria consolidada de ingresos y egresos, proveniente de  las diferentes fuentes de financiamiento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</si>
</sst>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164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164" fontId="2" fillId="4" borderId="1" xfId="0" applyNumberFormat="1" applyFont="1" applyFill="1" applyBorder="1"/>
    <xf numFmtId="164" fontId="0" fillId="0" borderId="0" xfId="0" applyNumberFormat="1" applyAlignment="1">
      <alignment vertical="center" wrapText="1"/>
    </xf>
    <xf numFmtId="0" fontId="3" fillId="0" borderId="0" xfId="0" applyFo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/>
    <xf numFmtId="164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Border="1" applyAlignment="1">
      <alignment vertical="center"/>
    </xf>
    <xf numFmtId="4" fontId="0" fillId="0" borderId="0" xfId="0" applyNumberForma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5" fontId="0" fillId="0" borderId="0" xfId="0" applyNumberFormat="1"/>
    <xf numFmtId="4" fontId="0" fillId="0" borderId="9" xfId="0" applyNumberFormat="1" applyBorder="1"/>
    <xf numFmtId="164" fontId="0" fillId="0" borderId="0" xfId="0" applyNumberFormat="1"/>
    <xf numFmtId="166" fontId="0" fillId="0" borderId="0" xfId="0" applyNumberFormat="1" applyAlignment="1">
      <alignment vertical="center" wrapText="1"/>
    </xf>
    <xf numFmtId="164" fontId="3" fillId="0" borderId="1" xfId="0" applyNumberFormat="1" applyFont="1" applyBorder="1"/>
    <xf numFmtId="164" fontId="0" fillId="0" borderId="0" xfId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0" fillId="0" borderId="16" xfId="0" applyBorder="1" applyAlignment="1">
      <alignment wrapText="1"/>
    </xf>
    <xf numFmtId="0" fontId="0" fillId="0" borderId="0" xfId="0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148836</xdr:colOff>
      <xdr:row>0</xdr:row>
      <xdr:rowOff>118171</xdr:rowOff>
    </xdr:from>
    <xdr:to>
      <xdr:col>2</xdr:col>
      <xdr:colOff>3076811</xdr:colOff>
      <xdr:row>3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811" y="118171"/>
          <a:ext cx="2927975" cy="767654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714375</xdr:colOff>
      <xdr:row>0</xdr:row>
      <xdr:rowOff>0</xdr:rowOff>
    </xdr:from>
    <xdr:to>
      <xdr:col>18</xdr:col>
      <xdr:colOff>1228725</xdr:colOff>
      <xdr:row>3</xdr:row>
      <xdr:rowOff>123825</xdr:rowOff>
    </xdr:to>
    <xdr:pic>
      <xdr:nvPicPr>
        <xdr:cNvPr id="6" name="Imagen 5" descr="C:\Users\ENC. CONTABILIDAD\Downloads\HORIZONTAL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0"/>
          <a:ext cx="1800225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8"/>
  <sheetViews>
    <sheetView tabSelected="1" topLeftCell="B64" workbookViewId="0">
      <selection activeCell="S5" sqref="S5"/>
    </sheetView>
  </sheetViews>
  <sheetFormatPr baseColWidth="10" defaultColWidth="11.42578125" defaultRowHeight="15" x14ac:dyDescent="0.25"/>
  <cols>
    <col min="1" max="1" width="1.7109375" hidden="1" customWidth="1"/>
    <col min="2" max="2" width="2.7109375" customWidth="1"/>
    <col min="3" max="3" width="65.85546875" style="49" customWidth="1"/>
    <col min="4" max="4" width="20.5703125" style="15" customWidth="1"/>
    <col min="5" max="5" width="17.140625" customWidth="1"/>
    <col min="6" max="8" width="0.140625" style="43" hidden="1" customWidth="1"/>
    <col min="9" max="9" width="19.7109375" style="43" hidden="1" customWidth="1"/>
    <col min="10" max="10" width="0.28515625" style="43" customWidth="1"/>
    <col min="11" max="11" width="19.140625" style="43" customWidth="1"/>
    <col min="12" max="12" width="0.140625" style="43" customWidth="1"/>
    <col min="13" max="13" width="2.85546875" style="43" hidden="1" customWidth="1"/>
    <col min="14" max="15" width="0.140625" style="43" hidden="1" customWidth="1"/>
    <col min="16" max="16" width="4.140625" style="43" hidden="1" customWidth="1"/>
    <col min="17" max="17" width="1.7109375" style="43" hidden="1" customWidth="1"/>
    <col min="18" max="18" width="4" style="43" hidden="1" customWidth="1"/>
    <col min="19" max="19" width="19.5703125" style="43" customWidth="1"/>
    <col min="20" max="20" width="12" style="43" customWidth="1"/>
    <col min="21" max="21" width="12.5703125" style="43" bestFit="1" customWidth="1"/>
    <col min="22" max="22" width="13.85546875" bestFit="1" customWidth="1"/>
    <col min="24" max="24" width="13.140625" bestFit="1" customWidth="1"/>
  </cols>
  <sheetData>
    <row r="1" spans="3:27" ht="27" customHeight="1" x14ac:dyDescent="0.25">
      <c r="C1" s="41"/>
      <c r="D1" s="59" t="s">
        <v>96</v>
      </c>
      <c r="E1" s="59"/>
      <c r="F1" s="59"/>
      <c r="G1" s="59"/>
      <c r="H1" s="59"/>
      <c r="I1" s="59"/>
      <c r="J1" s="59"/>
      <c r="K1" s="59"/>
      <c r="L1" s="59"/>
      <c r="M1" s="59"/>
      <c r="N1" s="42"/>
      <c r="O1" s="42"/>
      <c r="P1" s="42"/>
      <c r="Q1" s="42"/>
      <c r="R1" s="42"/>
      <c r="S1" s="42"/>
    </row>
    <row r="2" spans="3:27" ht="27.75" customHeight="1" x14ac:dyDescent="0.25">
      <c r="C2" s="44" t="s">
        <v>97</v>
      </c>
      <c r="D2" s="60" t="s">
        <v>94</v>
      </c>
      <c r="E2" s="60"/>
      <c r="F2" s="60"/>
      <c r="G2" s="60"/>
      <c r="H2" s="60"/>
      <c r="I2" s="60"/>
      <c r="J2" s="60"/>
      <c r="K2" s="60"/>
      <c r="L2" s="60"/>
      <c r="M2" s="60"/>
      <c r="N2" s="45"/>
      <c r="O2" s="45"/>
      <c r="P2" s="45"/>
      <c r="Q2" s="45"/>
      <c r="R2" s="45"/>
      <c r="S2" s="45"/>
    </row>
    <row r="3" spans="3:27" x14ac:dyDescent="0.25">
      <c r="C3" s="46"/>
      <c r="D3" s="61" t="s">
        <v>111</v>
      </c>
      <c r="E3" s="61"/>
      <c r="F3" s="61"/>
      <c r="G3" s="61"/>
      <c r="H3" s="61"/>
      <c r="I3" s="61"/>
      <c r="J3" s="61"/>
      <c r="K3" s="61"/>
      <c r="L3" s="61"/>
      <c r="M3" s="61"/>
      <c r="N3" s="47"/>
      <c r="O3" s="47"/>
      <c r="P3" s="47"/>
      <c r="Q3" s="47"/>
      <c r="R3" s="47"/>
      <c r="S3" s="47"/>
    </row>
    <row r="4" spans="3:27" ht="15.75" customHeight="1" x14ac:dyDescent="0.25">
      <c r="C4" s="44"/>
      <c r="D4" s="62" t="s">
        <v>93</v>
      </c>
      <c r="E4" s="62"/>
      <c r="F4" s="62"/>
      <c r="G4" s="62"/>
      <c r="H4" s="62"/>
      <c r="I4" s="62"/>
      <c r="J4" s="62"/>
      <c r="K4" s="62"/>
      <c r="L4" s="62"/>
      <c r="M4" s="62"/>
      <c r="N4" s="45"/>
      <c r="O4" s="45"/>
      <c r="P4" s="45"/>
      <c r="Q4" s="45"/>
      <c r="R4" s="45"/>
      <c r="S4" s="45"/>
      <c r="T4" s="45"/>
      <c r="U4" s="45"/>
      <c r="V4" s="48"/>
      <c r="W4" s="48"/>
      <c r="X4" s="48"/>
      <c r="Y4" s="48"/>
      <c r="Z4" s="48"/>
      <c r="AA4" s="48"/>
    </row>
    <row r="5" spans="3:27" ht="15.75" customHeight="1" x14ac:dyDescent="0.25">
      <c r="C5" s="48"/>
      <c r="D5" s="62" t="s">
        <v>79</v>
      </c>
      <c r="E5" s="62"/>
      <c r="F5" s="62"/>
      <c r="G5" s="62"/>
      <c r="H5" s="62"/>
      <c r="I5" s="62"/>
      <c r="J5" s="62"/>
      <c r="K5" s="62"/>
      <c r="L5" s="62"/>
      <c r="M5" s="62"/>
      <c r="N5" s="45"/>
      <c r="O5" s="45"/>
      <c r="P5" s="45"/>
      <c r="Q5" s="45"/>
      <c r="R5" s="45"/>
      <c r="S5" s="45"/>
    </row>
    <row r="6" spans="3:27" ht="20.25" customHeight="1" x14ac:dyDescent="0.25">
      <c r="C6" s="71" t="s">
        <v>104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38"/>
      <c r="P6" s="38"/>
      <c r="Q6" s="38"/>
      <c r="R6" s="38"/>
      <c r="S6" s="38"/>
    </row>
    <row r="7" spans="3:27" ht="26.45" customHeight="1" x14ac:dyDescent="0.25">
      <c r="C7" s="79" t="s">
        <v>112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</row>
    <row r="8" spans="3:27" ht="25.5" customHeight="1" x14ac:dyDescent="0.25">
      <c r="C8" s="72" t="s">
        <v>66</v>
      </c>
      <c r="D8" s="73" t="s">
        <v>105</v>
      </c>
      <c r="E8" s="73" t="s">
        <v>106</v>
      </c>
      <c r="F8" s="75" t="s">
        <v>107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  <c r="S8" s="78"/>
    </row>
    <row r="9" spans="3:27" ht="12" customHeight="1" x14ac:dyDescent="0.25">
      <c r="C9" s="72"/>
      <c r="D9" s="74"/>
      <c r="E9" s="74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5">
        <f>D11+D17+D27+D53+D63</f>
        <v>325913264.94713163</v>
      </c>
      <c r="E10" s="55">
        <f>E11+E17+E27+E53+E63</f>
        <v>0</v>
      </c>
      <c r="F10" s="28">
        <f>F11+F17+F27+F53</f>
        <v>4788910.1199999992</v>
      </c>
      <c r="G10" s="28">
        <f>+G13+G17+G27+G53+G11</f>
        <v>3897208.2700000005</v>
      </c>
      <c r="H10" s="28">
        <f>+H11+H17+H27+H53+H63</f>
        <v>2585161.5300000003</v>
      </c>
      <c r="I10" s="28">
        <f>+I17+I27+I53+I63+I11</f>
        <v>15738974.459999999</v>
      </c>
      <c r="J10" s="28">
        <f>+J11+J17+J27+J53</f>
        <v>12899257.82</v>
      </c>
      <c r="K10" s="28">
        <f>+K17+K27+K11+K53</f>
        <v>7882174.1100000003</v>
      </c>
      <c r="L10" s="29">
        <f>+L11+L17+L27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47791686.310000002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434769.91999999998</v>
      </c>
      <c r="H11" s="30">
        <f>+H12+H13</f>
        <v>0</v>
      </c>
      <c r="I11" s="30">
        <f>+I12+I13+I14+I15+I16</f>
        <v>1941598.28</v>
      </c>
      <c r="J11" s="30">
        <f>+J12+J13+J14+J15+J16</f>
        <v>1058707.8999999999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3435076.1</v>
      </c>
      <c r="V11" s="15"/>
    </row>
    <row r="12" spans="3:27" x14ac:dyDescent="0.25">
      <c r="C12" s="50" t="s">
        <v>2</v>
      </c>
      <c r="D12" s="22">
        <f>+[1]PPNE5!$G$20+[1]PPNE5!$H$20</f>
        <v>50029962.281930879</v>
      </c>
      <c r="E12" s="22"/>
      <c r="F12" s="31"/>
      <c r="G12" s="31">
        <v>434769.91999999998</v>
      </c>
      <c r="H12" s="31"/>
      <c r="I12" s="31">
        <v>1941598.28</v>
      </c>
      <c r="J12" s="31">
        <v>1058707.8999999999</v>
      </c>
      <c r="K12" s="31"/>
      <c r="L12" s="33"/>
      <c r="M12" s="33"/>
      <c r="N12" s="33"/>
      <c r="O12" s="33"/>
      <c r="P12" s="31"/>
      <c r="Q12" s="31"/>
      <c r="R12" s="31"/>
      <c r="S12" s="31">
        <f t="shared" si="0"/>
        <v>3435076.1</v>
      </c>
      <c r="V12" s="15"/>
    </row>
    <row r="13" spans="3:27" x14ac:dyDescent="0.25">
      <c r="C13" s="50" t="s">
        <v>3</v>
      </c>
      <c r="D13" s="22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0" t="s">
        <v>4</v>
      </c>
      <c r="D14" s="15">
        <v>0</v>
      </c>
      <c r="E14" s="51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2"/>
      <c r="V14" s="15"/>
      <c r="X14" s="15"/>
    </row>
    <row r="15" spans="3:27" x14ac:dyDescent="0.25">
      <c r="C15" s="50" t="s">
        <v>5</v>
      </c>
      <c r="D15" s="15">
        <v>0</v>
      </c>
      <c r="E15" s="51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V15" s="15"/>
      <c r="X15" s="15"/>
    </row>
    <row r="16" spans="3:27" x14ac:dyDescent="0.25">
      <c r="C16" s="50" t="s">
        <v>6</v>
      </c>
      <c r="D16" s="15">
        <v>0</v>
      </c>
      <c r="E16" s="51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1405705.1</v>
      </c>
      <c r="G17" s="16">
        <f>+SUM(G18:G26)</f>
        <v>1351600.4500000002</v>
      </c>
      <c r="H17" s="16">
        <f>+SUM(H18:H26)</f>
        <v>1214753.6800000002</v>
      </c>
      <c r="I17" s="16">
        <f t="shared" si="3"/>
        <v>1642547.94</v>
      </c>
      <c r="J17" s="16">
        <f t="shared" si="3"/>
        <v>2980914.9800000004</v>
      </c>
      <c r="K17" s="16">
        <f>+SUM(K18:K26)</f>
        <v>1870543.04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10466065.190000001</v>
      </c>
      <c r="X17" s="15"/>
    </row>
    <row r="18" spans="3:24" x14ac:dyDescent="0.25">
      <c r="C18" s="50" t="s">
        <v>8</v>
      </c>
      <c r="D18" s="22">
        <f>+[1]PPNE5!$G$68+[1]PPNE5!$H$68</f>
        <v>1355827.1207642462</v>
      </c>
      <c r="E18" s="22"/>
      <c r="F18" s="31">
        <v>223048.65</v>
      </c>
      <c r="G18" s="40">
        <v>493811.84</v>
      </c>
      <c r="H18" s="31">
        <v>584198.29</v>
      </c>
      <c r="I18" s="31">
        <v>487958.37</v>
      </c>
      <c r="J18" s="31">
        <v>559795.52</v>
      </c>
      <c r="K18" s="31">
        <v>480983.37</v>
      </c>
      <c r="L18" s="33"/>
      <c r="M18" s="33"/>
      <c r="N18" s="33"/>
      <c r="O18" s="33"/>
      <c r="P18" s="31"/>
      <c r="Q18" s="31"/>
      <c r="R18" s="31"/>
      <c r="S18" s="31">
        <f>SUM(F18:R18)</f>
        <v>2829796.04</v>
      </c>
      <c r="V18" s="43"/>
      <c r="X18" s="15"/>
    </row>
    <row r="19" spans="3:24" x14ac:dyDescent="0.25">
      <c r="C19" s="50" t="s">
        <v>9</v>
      </c>
      <c r="D19" s="22"/>
      <c r="E19" s="22"/>
      <c r="F19" s="31"/>
      <c r="G19" s="40"/>
      <c r="H19" s="31"/>
      <c r="I19" s="31"/>
      <c r="J19" s="31">
        <v>240720</v>
      </c>
      <c r="K19" s="31">
        <v>164456</v>
      </c>
      <c r="L19" s="33"/>
      <c r="M19" s="33"/>
      <c r="N19" s="33"/>
      <c r="O19" s="33"/>
      <c r="P19" s="31"/>
      <c r="Q19" s="31"/>
      <c r="R19" s="31"/>
      <c r="S19" s="31">
        <f t="shared" si="2"/>
        <v>405176</v>
      </c>
      <c r="V19" s="53"/>
      <c r="X19" s="15"/>
    </row>
    <row r="20" spans="3:24" x14ac:dyDescent="0.25">
      <c r="C20" s="50" t="s">
        <v>10</v>
      </c>
      <c r="D20" s="22">
        <f>+[1]PPNE5!$G$87+[1]PPNE5!$H$87</f>
        <v>285530.70446803817</v>
      </c>
      <c r="E20" s="22"/>
      <c r="F20" s="31"/>
      <c r="G20" s="40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</row>
    <row r="21" spans="3:24" x14ac:dyDescent="0.25">
      <c r="C21" s="50" t="s">
        <v>11</v>
      </c>
      <c r="D21" s="22"/>
      <c r="E21" s="22"/>
      <c r="F21" s="31">
        <v>20127</v>
      </c>
      <c r="G21" s="40">
        <v>13575</v>
      </c>
      <c r="H21" s="31">
        <v>7850</v>
      </c>
      <c r="I21" s="31">
        <v>2800</v>
      </c>
      <c r="J21" s="31">
        <v>199160</v>
      </c>
      <c r="K21" s="31"/>
      <c r="L21" s="33"/>
      <c r="M21" s="33"/>
      <c r="N21" s="33"/>
      <c r="O21" s="33"/>
      <c r="P21" s="31"/>
      <c r="Q21" s="31"/>
      <c r="R21" s="31"/>
      <c r="S21" s="31">
        <f>SUM(F21:R21)</f>
        <v>243512</v>
      </c>
      <c r="X21" s="15"/>
    </row>
    <row r="22" spans="3:24" x14ac:dyDescent="0.25">
      <c r="C22" s="50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0" t="s">
        <v>13</v>
      </c>
      <c r="D23" s="22"/>
      <c r="E23" s="22"/>
      <c r="F23" s="31"/>
      <c r="G23" s="31"/>
      <c r="H23" s="31"/>
      <c r="I23" s="31"/>
      <c r="J23" s="31"/>
      <c r="K23" s="31">
        <v>29000</v>
      </c>
      <c r="L23" s="33"/>
      <c r="M23" s="33"/>
      <c r="N23" s="33"/>
      <c r="P23" s="31"/>
      <c r="Q23" s="31"/>
      <c r="R23" s="31"/>
      <c r="S23" s="31">
        <f t="shared" si="2"/>
        <v>29000</v>
      </c>
      <c r="X23" s="15"/>
    </row>
    <row r="24" spans="3:24" ht="30" x14ac:dyDescent="0.25">
      <c r="C24" s="50" t="s">
        <v>14</v>
      </c>
      <c r="D24" s="22">
        <f>21043084.48+[1]PPNE5!$H$127</f>
        <v>27419936.879786186</v>
      </c>
      <c r="E24" s="22"/>
      <c r="F24" s="31">
        <v>690457.47</v>
      </c>
      <c r="G24" s="40">
        <v>312760.18</v>
      </c>
      <c r="H24" s="31">
        <v>387744.53</v>
      </c>
      <c r="I24" s="31">
        <v>362958.45</v>
      </c>
      <c r="J24" s="31">
        <v>321654.37</v>
      </c>
      <c r="K24" s="31">
        <v>219126.53</v>
      </c>
      <c r="L24" s="33"/>
      <c r="M24" s="33"/>
      <c r="N24" s="33"/>
      <c r="O24" s="33"/>
      <c r="P24" s="31"/>
      <c r="Q24" s="31"/>
      <c r="R24" s="31"/>
      <c r="S24" s="31">
        <f>SUM(F24:R24)</f>
        <v>2294701.5299999998</v>
      </c>
      <c r="V24" s="15"/>
      <c r="X24" s="15"/>
    </row>
    <row r="25" spans="3:24" x14ac:dyDescent="0.25">
      <c r="C25" s="50" t="s">
        <v>15</v>
      </c>
      <c r="D25" s="22"/>
      <c r="E25" s="22"/>
      <c r="F25" s="31"/>
      <c r="G25" s="40">
        <v>531453.43000000005</v>
      </c>
      <c r="H25" s="40">
        <v>234960.86</v>
      </c>
      <c r="I25" s="31">
        <v>687231.12</v>
      </c>
      <c r="J25" s="31">
        <v>1659585.09</v>
      </c>
      <c r="K25" s="31">
        <v>875377.14</v>
      </c>
      <c r="L25" s="33"/>
      <c r="M25" s="33"/>
      <c r="N25" s="33"/>
      <c r="O25" s="35"/>
      <c r="P25" s="40"/>
      <c r="Q25" s="31"/>
      <c r="R25" s="31"/>
      <c r="S25" s="31">
        <f>SUM(F25:R25)</f>
        <v>3988607.64</v>
      </c>
      <c r="V25" s="15"/>
      <c r="X25" s="15"/>
    </row>
    <row r="26" spans="3:24" x14ac:dyDescent="0.25">
      <c r="C26" s="50" t="s">
        <v>16</v>
      </c>
      <c r="D26" s="22"/>
      <c r="E26" s="22"/>
      <c r="F26" s="31">
        <v>472071.98</v>
      </c>
      <c r="G26" s="40"/>
      <c r="H26" s="31"/>
      <c r="I26" s="31">
        <v>101600</v>
      </c>
      <c r="J26" s="31"/>
      <c r="K26" s="31">
        <v>101600</v>
      </c>
      <c r="L26" s="33"/>
      <c r="M26" s="33"/>
      <c r="N26" s="33"/>
      <c r="O26" s="33"/>
      <c r="P26" s="31"/>
      <c r="Q26" s="31"/>
      <c r="R26" s="31"/>
      <c r="S26" s="31">
        <f t="shared" si="2"/>
        <v>675271.98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3383205.0199999991</v>
      </c>
      <c r="G27" s="16">
        <f>+SUM(G28:G36)</f>
        <v>1840499.9000000001</v>
      </c>
      <c r="H27" s="16">
        <f t="shared" si="4"/>
        <v>1051984.8500000001</v>
      </c>
      <c r="I27" s="16">
        <f>+I28+I29+I30+I31+I32+I33+I34+I35+I36</f>
        <v>10877570</v>
      </c>
      <c r="J27" s="16">
        <f>+SUM(J28:J36)</f>
        <v>7910076.6500000004</v>
      </c>
      <c r="K27" s="16">
        <f>+SUM(K28:K36)</f>
        <v>5816331.1000000006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30879667.520000003</v>
      </c>
      <c r="V27" s="15"/>
      <c r="X27" s="15"/>
    </row>
    <row r="28" spans="3:24" x14ac:dyDescent="0.25">
      <c r="C28" s="50" t="s">
        <v>18</v>
      </c>
      <c r="D28" s="22">
        <f>+[1]PPNE5!$G$171+[1]PPNE5!$H$171</f>
        <v>19987149.31276267</v>
      </c>
      <c r="E28" s="22"/>
      <c r="F28" s="31">
        <v>920865.09</v>
      </c>
      <c r="G28" s="31">
        <v>175712.54</v>
      </c>
      <c r="H28" s="31">
        <v>642198.17000000004</v>
      </c>
      <c r="I28" s="31">
        <v>513366</v>
      </c>
      <c r="J28" s="31">
        <v>2188124.44</v>
      </c>
      <c r="K28" s="31">
        <v>1026587.46</v>
      </c>
      <c r="L28" s="33"/>
      <c r="M28" s="36"/>
      <c r="N28" s="33"/>
      <c r="O28" s="33"/>
      <c r="P28" s="31"/>
      <c r="Q28" s="31"/>
      <c r="R28" s="31"/>
      <c r="S28" s="31">
        <f>SUM(F28:R28)</f>
        <v>5466853.7000000002</v>
      </c>
      <c r="V28" s="15"/>
      <c r="X28" s="15"/>
    </row>
    <row r="29" spans="3:24" x14ac:dyDescent="0.25">
      <c r="C29" s="50" t="s">
        <v>19</v>
      </c>
      <c r="D29" s="22"/>
      <c r="E29" s="22"/>
      <c r="F29" s="31"/>
      <c r="G29" s="31">
        <v>2955</v>
      </c>
      <c r="H29" s="31">
        <v>37199.5</v>
      </c>
      <c r="I29" s="31">
        <v>1850</v>
      </c>
      <c r="J29" s="31"/>
      <c r="K29" s="31"/>
      <c r="L29" s="33"/>
      <c r="N29" s="33"/>
      <c r="O29" s="36"/>
      <c r="P29" s="31"/>
      <c r="Q29" s="31"/>
      <c r="R29" s="31"/>
      <c r="S29" s="31">
        <f t="shared" si="2"/>
        <v>42004.5</v>
      </c>
      <c r="V29" s="15"/>
      <c r="X29" s="15"/>
    </row>
    <row r="30" spans="3:24" x14ac:dyDescent="0.25">
      <c r="C30" s="50" t="s">
        <v>20</v>
      </c>
      <c r="D30" s="22"/>
      <c r="E30" s="22"/>
      <c r="F30" s="31">
        <v>217238</v>
      </c>
      <c r="G30" s="31"/>
      <c r="H30" s="31"/>
      <c r="I30" s="31">
        <v>102164.4</v>
      </c>
      <c r="J30" s="31">
        <v>27140</v>
      </c>
      <c r="K30" s="31"/>
      <c r="L30" s="33"/>
      <c r="N30" s="33"/>
      <c r="O30" s="36"/>
      <c r="P30" s="31"/>
      <c r="Q30" s="31"/>
      <c r="R30" s="31"/>
      <c r="S30" s="31">
        <f t="shared" si="2"/>
        <v>346542.4</v>
      </c>
      <c r="V30" s="15"/>
      <c r="X30" s="15"/>
    </row>
    <row r="31" spans="3:24" x14ac:dyDescent="0.25">
      <c r="C31" s="50" t="s">
        <v>21</v>
      </c>
      <c r="D31" s="22">
        <f>1664634.6+[1]PPNE5!$H$197</f>
        <v>32070526.128267355</v>
      </c>
      <c r="E31" s="22"/>
      <c r="F31" s="31">
        <v>1302363.8899999999</v>
      </c>
      <c r="G31" s="31"/>
      <c r="H31" s="31"/>
      <c r="I31" s="31">
        <v>1637114.25</v>
      </c>
      <c r="J31" s="31">
        <v>823023.96</v>
      </c>
      <c r="K31" s="31">
        <v>782780.45</v>
      </c>
      <c r="L31" s="33"/>
      <c r="M31" s="33"/>
      <c r="N31" s="33"/>
      <c r="O31" s="33"/>
      <c r="P31" s="31"/>
      <c r="Q31" s="31"/>
      <c r="R31" s="31"/>
      <c r="S31" s="31">
        <f>SUM(F31:R31)</f>
        <v>4545282.55</v>
      </c>
      <c r="V31" s="15"/>
      <c r="X31" s="15"/>
    </row>
    <row r="32" spans="3:24" x14ac:dyDescent="0.25">
      <c r="C32" s="50" t="s">
        <v>22</v>
      </c>
      <c r="D32" s="22"/>
      <c r="E32" s="22"/>
      <c r="F32" s="31">
        <v>7839.05</v>
      </c>
      <c r="G32" s="31">
        <v>2755.06</v>
      </c>
      <c r="H32" s="31">
        <v>4445.1499999999996</v>
      </c>
      <c r="I32" s="31">
        <v>868759.84</v>
      </c>
      <c r="J32" s="31">
        <v>3415.98</v>
      </c>
      <c r="K32" s="31"/>
      <c r="L32" s="33"/>
      <c r="M32" s="33"/>
      <c r="N32" s="33"/>
      <c r="O32" s="33"/>
      <c r="P32" s="31"/>
      <c r="Q32" s="31"/>
      <c r="R32" s="31"/>
      <c r="S32" s="31">
        <f>SUM(F32:R32)</f>
        <v>887215.08</v>
      </c>
      <c r="V32" s="15"/>
    </row>
    <row r="33" spans="3:24" x14ac:dyDescent="0.25">
      <c r="C33" s="50" t="s">
        <v>23</v>
      </c>
      <c r="D33" s="22"/>
      <c r="E33" s="22"/>
      <c r="F33" s="31"/>
      <c r="G33" s="31">
        <v>238907.28</v>
      </c>
      <c r="H33" s="31">
        <v>1640</v>
      </c>
      <c r="I33" s="31">
        <v>32310.7</v>
      </c>
      <c r="J33" s="31">
        <v>24038.34</v>
      </c>
      <c r="K33" s="31"/>
      <c r="L33" s="33"/>
      <c r="M33" s="33"/>
      <c r="N33" s="33"/>
      <c r="O33" s="33"/>
      <c r="P33" s="31"/>
      <c r="Q33" s="31"/>
      <c r="R33" s="31"/>
      <c r="S33" s="31">
        <f>SUM(F33:R33)</f>
        <v>296896.32</v>
      </c>
      <c r="V33" s="15"/>
      <c r="X33" s="53"/>
    </row>
    <row r="34" spans="3:24" ht="30" x14ac:dyDescent="0.25">
      <c r="C34" s="50" t="s">
        <v>24</v>
      </c>
      <c r="D34" s="22">
        <f>+[1]PPNE5!$G$224+[1]PPNE5!$H$224</f>
        <v>24424567.378379904</v>
      </c>
      <c r="E34" s="22"/>
      <c r="F34" s="31">
        <v>539775.81999999995</v>
      </c>
      <c r="G34" s="40">
        <v>235317.2</v>
      </c>
      <c r="H34" s="31">
        <v>62815.48</v>
      </c>
      <c r="I34" s="31">
        <v>3173337.24</v>
      </c>
      <c r="J34" s="31">
        <v>1807474.32</v>
      </c>
      <c r="K34" s="31">
        <v>2665212.91</v>
      </c>
      <c r="L34" s="33"/>
      <c r="M34" s="33"/>
      <c r="N34" s="33"/>
      <c r="O34" s="33"/>
      <c r="P34" s="31"/>
      <c r="Q34" s="31"/>
      <c r="R34" s="31"/>
      <c r="S34" s="31">
        <f>SUM(F34:R34)</f>
        <v>8483932.9700000007</v>
      </c>
    </row>
    <row r="35" spans="3:24" ht="30" x14ac:dyDescent="0.25">
      <c r="C35" s="50" t="s">
        <v>25</v>
      </c>
      <c r="D35" s="54"/>
      <c r="E35" s="54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0" t="s">
        <v>26</v>
      </c>
      <c r="D36" s="22">
        <v>90302905.010000005</v>
      </c>
      <c r="E36" s="22"/>
      <c r="F36" s="31">
        <v>395123.17</v>
      </c>
      <c r="G36" s="40">
        <v>1184852.82</v>
      </c>
      <c r="H36" s="31">
        <v>303686.55</v>
      </c>
      <c r="I36" s="31">
        <v>4548667.57</v>
      </c>
      <c r="J36" s="31">
        <v>3036859.61</v>
      </c>
      <c r="K36" s="31">
        <v>1341750.28</v>
      </c>
      <c r="L36" s="33"/>
      <c r="M36" s="33"/>
      <c r="N36" s="33"/>
      <c r="O36" s="33"/>
      <c r="P36" s="31"/>
      <c r="Q36" s="31"/>
      <c r="R36" s="31"/>
      <c r="S36" s="31">
        <f>SUM(F36:R36)</f>
        <v>10810940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0" t="s">
        <v>28</v>
      </c>
      <c r="D38" s="15">
        <v>0</v>
      </c>
      <c r="E38" s="51"/>
      <c r="L38" s="31"/>
      <c r="P38" s="31"/>
      <c r="S38" s="31">
        <f t="shared" si="2"/>
        <v>0</v>
      </c>
    </row>
    <row r="39" spans="3:24" ht="30" hidden="1" x14ac:dyDescent="0.25">
      <c r="C39" s="50" t="s">
        <v>29</v>
      </c>
      <c r="D39" s="15">
        <v>0</v>
      </c>
      <c r="E39" s="51"/>
      <c r="L39" s="31"/>
      <c r="P39" s="31"/>
      <c r="S39" s="31">
        <f t="shared" si="2"/>
        <v>0</v>
      </c>
    </row>
    <row r="40" spans="3:24" ht="30" hidden="1" x14ac:dyDescent="0.25">
      <c r="C40" s="50" t="s">
        <v>30</v>
      </c>
      <c r="D40" s="15">
        <v>0</v>
      </c>
      <c r="E40" s="51"/>
      <c r="L40" s="31"/>
      <c r="P40" s="31"/>
      <c r="S40" s="31">
        <f t="shared" si="2"/>
        <v>0</v>
      </c>
    </row>
    <row r="41" spans="3:24" ht="30" hidden="1" x14ac:dyDescent="0.25">
      <c r="C41" s="50" t="s">
        <v>31</v>
      </c>
      <c r="D41" s="15">
        <v>0</v>
      </c>
      <c r="E41" s="51"/>
      <c r="L41" s="31"/>
      <c r="P41" s="31"/>
      <c r="S41" s="31">
        <f t="shared" si="2"/>
        <v>0</v>
      </c>
    </row>
    <row r="42" spans="3:24" ht="30" hidden="1" x14ac:dyDescent="0.25">
      <c r="C42" s="50" t="s">
        <v>32</v>
      </c>
      <c r="D42" s="15">
        <v>0</v>
      </c>
      <c r="E42" s="51"/>
      <c r="L42" s="31"/>
      <c r="P42" s="31"/>
      <c r="S42" s="31">
        <f t="shared" si="2"/>
        <v>0</v>
      </c>
    </row>
    <row r="43" spans="3:24" hidden="1" x14ac:dyDescent="0.25">
      <c r="C43" s="50" t="s">
        <v>33</v>
      </c>
      <c r="D43" s="15">
        <v>0</v>
      </c>
      <c r="E43" s="51"/>
      <c r="L43" s="31"/>
      <c r="P43" s="31"/>
      <c r="S43" s="31">
        <f t="shared" si="2"/>
        <v>0</v>
      </c>
    </row>
    <row r="44" spans="3:24" hidden="1" x14ac:dyDescent="0.25">
      <c r="C44" s="50" t="s">
        <v>34</v>
      </c>
      <c r="D44" s="15">
        <v>0</v>
      </c>
      <c r="E44" s="51"/>
      <c r="L44" s="31"/>
      <c r="P44" s="31"/>
      <c r="S44" s="31">
        <f t="shared" si="2"/>
        <v>0</v>
      </c>
    </row>
    <row r="45" spans="3:24" ht="30" hidden="1" x14ac:dyDescent="0.25">
      <c r="C45" s="50" t="s">
        <v>35</v>
      </c>
      <c r="D45" s="15">
        <v>0</v>
      </c>
      <c r="E45" s="51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0" t="s">
        <v>37</v>
      </c>
      <c r="D47" s="15">
        <v>0</v>
      </c>
      <c r="E47" s="51"/>
      <c r="L47" s="31"/>
      <c r="P47" s="31"/>
      <c r="S47" s="31">
        <f t="shared" si="2"/>
        <v>0</v>
      </c>
    </row>
    <row r="48" spans="3:24" ht="30" hidden="1" x14ac:dyDescent="0.25">
      <c r="C48" s="50" t="s">
        <v>38</v>
      </c>
      <c r="D48" s="15">
        <v>0</v>
      </c>
      <c r="E48" s="51"/>
      <c r="L48" s="31"/>
      <c r="P48" s="31"/>
      <c r="S48" s="31">
        <f t="shared" si="2"/>
        <v>0</v>
      </c>
    </row>
    <row r="49" spans="3:21" ht="30" hidden="1" x14ac:dyDescent="0.25">
      <c r="C49" s="50" t="s">
        <v>39</v>
      </c>
      <c r="D49" s="15">
        <v>0</v>
      </c>
      <c r="E49" s="51"/>
      <c r="L49" s="31"/>
      <c r="P49" s="31"/>
      <c r="S49" s="31">
        <f t="shared" si="2"/>
        <v>0</v>
      </c>
    </row>
    <row r="50" spans="3:21" ht="30" hidden="1" x14ac:dyDescent="0.25">
      <c r="C50" s="50" t="s">
        <v>40</v>
      </c>
      <c r="D50" s="15">
        <v>0</v>
      </c>
      <c r="E50" s="51"/>
      <c r="L50" s="31"/>
      <c r="P50" s="31"/>
      <c r="S50" s="31">
        <f t="shared" si="2"/>
        <v>0</v>
      </c>
    </row>
    <row r="51" spans="3:21" hidden="1" x14ac:dyDescent="0.25">
      <c r="C51" s="50" t="s">
        <v>41</v>
      </c>
      <c r="D51" s="15">
        <v>0</v>
      </c>
      <c r="E51" s="51"/>
      <c r="L51" s="31"/>
      <c r="P51" s="31"/>
      <c r="S51" s="31">
        <f t="shared" si="2"/>
        <v>0</v>
      </c>
    </row>
    <row r="52" spans="3:21" ht="30" hidden="1" x14ac:dyDescent="0.25">
      <c r="C52" s="50" t="s">
        <v>42</v>
      </c>
      <c r="D52" s="15">
        <v>0</v>
      </c>
      <c r="E52" s="51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/>
      <c r="G53" s="32">
        <f t="shared" ref="G53:I53" si="5">SUM(G54:G62)</f>
        <v>270338</v>
      </c>
      <c r="H53" s="32">
        <f t="shared" si="5"/>
        <v>318423</v>
      </c>
      <c r="I53" s="32">
        <f t="shared" si="5"/>
        <v>1277258.24</v>
      </c>
      <c r="J53" s="32">
        <f>+J54+J55+J56+J57+J58+J59+J60+J61+J62</f>
        <v>949558.29</v>
      </c>
      <c r="K53" s="32">
        <f>SUM(K54:K62)</f>
        <v>195299.97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3010877.5000000005</v>
      </c>
    </row>
    <row r="54" spans="3:21" x14ac:dyDescent="0.25">
      <c r="C54" s="50" t="s">
        <v>44</v>
      </c>
      <c r="D54" s="22"/>
      <c r="E54" s="22"/>
      <c r="F54" s="31"/>
      <c r="G54" s="31">
        <v>232460</v>
      </c>
      <c r="H54" s="31">
        <v>259423</v>
      </c>
      <c r="I54" s="31">
        <v>1277258.24</v>
      </c>
      <c r="J54" s="31">
        <v>36816</v>
      </c>
      <c r="K54" s="31">
        <v>83199.97</v>
      </c>
      <c r="L54" s="33"/>
      <c r="M54" s="33"/>
      <c r="N54" s="33"/>
      <c r="O54" s="36"/>
      <c r="P54" s="36"/>
      <c r="Q54" s="36"/>
      <c r="R54" s="36"/>
      <c r="S54" s="31">
        <f t="shared" si="2"/>
        <v>1889157.21</v>
      </c>
    </row>
    <row r="55" spans="3:21" ht="30" x14ac:dyDescent="0.25">
      <c r="C55" s="50" t="s">
        <v>45</v>
      </c>
      <c r="D55" s="22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0" t="s">
        <v>46</v>
      </c>
      <c r="D56" s="22"/>
      <c r="E56" s="22"/>
      <c r="G56" s="31">
        <v>37878</v>
      </c>
      <c r="H56" s="31">
        <v>59000</v>
      </c>
      <c r="J56" s="43">
        <v>365542.29</v>
      </c>
      <c r="K56" s="43">
        <v>112100</v>
      </c>
      <c r="L56" s="33"/>
      <c r="N56" s="33"/>
      <c r="O56" s="36"/>
      <c r="P56" s="31"/>
      <c r="Q56" s="31"/>
      <c r="R56" s="31"/>
      <c r="S56" s="31">
        <f>SUM(F56:Q56)</f>
        <v>574520.29</v>
      </c>
    </row>
    <row r="57" spans="3:21" x14ac:dyDescent="0.25">
      <c r="C57" s="50" t="s">
        <v>47</v>
      </c>
      <c r="D57" s="39">
        <v>8565621.1300000008</v>
      </c>
      <c r="E57" s="51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0" t="s">
        <v>48</v>
      </c>
      <c r="D58" s="39"/>
      <c r="E58" s="51"/>
      <c r="J58" s="43">
        <v>47200</v>
      </c>
      <c r="L58" s="33"/>
      <c r="M58" s="33"/>
      <c r="N58" s="33"/>
      <c r="O58" s="33"/>
      <c r="Q58" s="31"/>
      <c r="R58" s="31"/>
      <c r="S58" s="31">
        <f>SUM(F58:Q58)</f>
        <v>47200</v>
      </c>
    </row>
    <row r="59" spans="3:21" x14ac:dyDescent="0.25">
      <c r="C59" s="50" t="s">
        <v>49</v>
      </c>
      <c r="E59" s="51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0" t="s">
        <v>50</v>
      </c>
      <c r="E60" s="51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0" t="s">
        <v>51</v>
      </c>
      <c r="D61" s="15">
        <v>0</v>
      </c>
      <c r="E61" s="51"/>
      <c r="J61" s="43">
        <v>500000</v>
      </c>
      <c r="L61" s="31">
        <v>0</v>
      </c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30" x14ac:dyDescent="0.25">
      <c r="C62" s="50" t="s">
        <v>52</v>
      </c>
      <c r="D62" s="15">
        <v>0</v>
      </c>
      <c r="E62" s="51"/>
      <c r="L62" s="31">
        <v>0</v>
      </c>
      <c r="M62" s="31">
        <v>0</v>
      </c>
      <c r="N62" s="31">
        <v>0</v>
      </c>
      <c r="O62" s="31">
        <v>0</v>
      </c>
      <c r="P62" s="43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3" t="s">
        <v>99</v>
      </c>
    </row>
    <row r="64" spans="3:21" x14ac:dyDescent="0.25">
      <c r="C64" s="50" t="s">
        <v>54</v>
      </c>
      <c r="D64" s="22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0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0" t="s">
        <v>56</v>
      </c>
      <c r="D66" s="15">
        <v>0</v>
      </c>
      <c r="E66" s="51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0" t="s">
        <v>57</v>
      </c>
      <c r="D67" s="15">
        <v>0</v>
      </c>
      <c r="E67" s="51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0" t="s">
        <v>59</v>
      </c>
      <c r="D69" s="15">
        <v>0</v>
      </c>
      <c r="E69" s="51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0" t="s">
        <v>60</v>
      </c>
      <c r="D70" s="15">
        <v>0</v>
      </c>
      <c r="E70" s="51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0" t="s">
        <v>62</v>
      </c>
      <c r="D72" s="15">
        <v>0</v>
      </c>
      <c r="E72" s="51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0" t="s">
        <v>63</v>
      </c>
      <c r="D73" s="15">
        <v>0</v>
      </c>
      <c r="E73" s="51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0" t="s">
        <v>64</v>
      </c>
      <c r="D74" s="15">
        <v>0</v>
      </c>
      <c r="E74" s="51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0" t="s">
        <v>71</v>
      </c>
      <c r="D77" s="14">
        <v>0</v>
      </c>
      <c r="E77" s="51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0" t="s">
        <v>72</v>
      </c>
      <c r="D78" s="14">
        <v>0</v>
      </c>
      <c r="E78" s="51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0" t="s">
        <v>74</v>
      </c>
      <c r="D80" s="14">
        <v>0</v>
      </c>
      <c r="E80" s="51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0" t="s">
        <v>75</v>
      </c>
      <c r="D81" s="14">
        <v>0</v>
      </c>
      <c r="E81" s="51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0" t="s">
        <v>77</v>
      </c>
      <c r="D83" s="14">
        <v>0</v>
      </c>
      <c r="E83" s="51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F10</f>
        <v>4788910.1199999992</v>
      </c>
      <c r="G84" s="37">
        <f>G10</f>
        <v>3897208.2700000005</v>
      </c>
      <c r="H84" s="37">
        <f>+H63+H53+H27+H17</f>
        <v>2585161.5300000003</v>
      </c>
      <c r="I84" s="37">
        <f>+I63+I53+I27+I17+I11</f>
        <v>15738974.459999999</v>
      </c>
      <c r="J84" s="37">
        <f t="shared" ref="J84:S84" si="9">J10</f>
        <v>12899257.82</v>
      </c>
      <c r="K84" s="37">
        <f>+K53+K27+K17</f>
        <v>7882174.1100000003</v>
      </c>
      <c r="L84" s="37">
        <f>+L27+L17+L10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47791686.310000002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49" t="s">
        <v>98</v>
      </c>
    </row>
    <row r="89" spans="3:19" ht="30.75" customHeight="1" x14ac:dyDescent="0.25">
      <c r="C89" s="67" t="s">
        <v>101</v>
      </c>
      <c r="D89" s="68"/>
    </row>
    <row r="90" spans="3:19" ht="45.75" customHeight="1" x14ac:dyDescent="0.25">
      <c r="C90" s="65" t="s">
        <v>102</v>
      </c>
      <c r="D90" s="66"/>
    </row>
    <row r="91" spans="3:19" ht="68.25" customHeight="1" x14ac:dyDescent="0.25">
      <c r="C91" s="63" t="s">
        <v>103</v>
      </c>
      <c r="D91" s="64"/>
    </row>
    <row r="92" spans="3:19" ht="14.25" customHeight="1" x14ac:dyDescent="0.25">
      <c r="D92" s="49"/>
    </row>
    <row r="94" spans="3:19" hidden="1" x14ac:dyDescent="0.25"/>
    <row r="95" spans="3:19" x14ac:dyDescent="0.25">
      <c r="C95" s="17" t="s">
        <v>108</v>
      </c>
      <c r="D95" s="17"/>
      <c r="F95" s="69" t="s">
        <v>110</v>
      </c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</row>
    <row r="96" spans="3:19" x14ac:dyDescent="0.25">
      <c r="C96" s="57" t="s">
        <v>109</v>
      </c>
      <c r="D96" s="23"/>
      <c r="E96" s="23"/>
      <c r="F96" s="70" t="s">
        <v>95</v>
      </c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</row>
    <row r="97" spans="3:5" x14ac:dyDescent="0.25">
      <c r="D97" s="57"/>
      <c r="E97" s="57"/>
    </row>
    <row r="99" spans="3:5" hidden="1" x14ac:dyDescent="0.25"/>
    <row r="100" spans="3:5" x14ac:dyDescent="0.25">
      <c r="C100" s="23"/>
    </row>
    <row r="101" spans="3:5" x14ac:dyDescent="0.25">
      <c r="C101" s="58"/>
      <c r="D101" s="23"/>
      <c r="E101" s="23"/>
    </row>
    <row r="102" spans="3:5" x14ac:dyDescent="0.25">
      <c r="D102" s="58"/>
      <c r="E102" s="58"/>
    </row>
    <row r="103" spans="3:5" x14ac:dyDescent="0.25">
      <c r="D103" s="56"/>
    </row>
    <row r="104" spans="3:5" x14ac:dyDescent="0.25">
      <c r="D104" s="56"/>
    </row>
    <row r="105" spans="3:5" x14ac:dyDescent="0.25">
      <c r="D105" s="56"/>
    </row>
    <row r="108" spans="3:5" x14ac:dyDescent="0.25">
      <c r="E108" s="43"/>
    </row>
  </sheetData>
  <mergeCells count="16">
    <mergeCell ref="C6:N6"/>
    <mergeCell ref="C8:C9"/>
    <mergeCell ref="D8:D9"/>
    <mergeCell ref="E8:E9"/>
    <mergeCell ref="F8:S8"/>
    <mergeCell ref="C7:S7"/>
    <mergeCell ref="C91:D91"/>
    <mergeCell ref="C90:D90"/>
    <mergeCell ref="C89:D89"/>
    <mergeCell ref="F95:S95"/>
    <mergeCell ref="F96:S96"/>
    <mergeCell ref="D1:M1"/>
    <mergeCell ref="D2:M2"/>
    <mergeCell ref="D3:M3"/>
    <mergeCell ref="D4:M4"/>
    <mergeCell ref="D5:M5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86" t="s">
        <v>78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3:17" ht="21" customHeight="1" x14ac:dyDescent="0.25">
      <c r="C4" s="80" t="s">
        <v>67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</row>
    <row r="5" spans="3:17" ht="15.75" x14ac:dyDescent="0.25">
      <c r="C5" s="82" t="s">
        <v>68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3:17" ht="15.75" customHeight="1" x14ac:dyDescent="0.25">
      <c r="C6" s="84" t="s">
        <v>93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</row>
    <row r="7" spans="3:17" ht="15.75" customHeight="1" x14ac:dyDescent="0.25">
      <c r="C7" s="85" t="s">
        <v>79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Carla Mercedes Corporan Pinales</cp:lastModifiedBy>
  <cp:lastPrinted>2025-07-01T19:29:25Z</cp:lastPrinted>
  <dcterms:created xsi:type="dcterms:W3CDTF">2021-07-29T18:58:50Z</dcterms:created>
  <dcterms:modified xsi:type="dcterms:W3CDTF">2025-07-14T12:26:02Z</dcterms:modified>
</cp:coreProperties>
</file>